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mc:AlternateContent xmlns:mc="http://schemas.openxmlformats.org/markup-compatibility/2006">
    <mc:Choice Requires="x15">
      <x15ac:absPath xmlns:x15ac="http://schemas.microsoft.com/office/spreadsheetml/2010/11/ac" url="M:\Education\Exams\0-Examinations\Exams\2023\Fall 23\"/>
    </mc:Choice>
  </mc:AlternateContent>
  <xr:revisionPtr revIDLastSave="0" documentId="13_ncr:1_{9A9A9F78-108A-44E1-A4F3-C2A4B38835FC}" xr6:coauthVersionLast="47" xr6:coauthVersionMax="47" xr10:uidLastSave="{00000000-0000-0000-0000-000000000000}"/>
  <bookViews>
    <workbookView xWindow="7200" yWindow="816" windowWidth="13356" windowHeight="8964" tabRatio="784" xr2:uid="{00000000-000D-0000-FFFF-FFFF00000000}"/>
  </bookViews>
  <sheets>
    <sheet name="Q1" sheetId="51" r:id="rId1"/>
    <sheet name="Q2" sheetId="47" r:id="rId2"/>
    <sheet name="Q3" sheetId="50" r:id="rId3"/>
    <sheet name="Q4" sheetId="52" r:id="rId4"/>
    <sheet name="Q5" sheetId="53" r:id="rId5"/>
    <sheet name="Q6" sheetId="54" r:id="rId6"/>
    <sheet name="Q7" sheetId="44" r:id="rId7"/>
    <sheet name="Q8" sheetId="55" r:id="rId8"/>
    <sheet name="Q9" sheetId="45" r:id="rId9"/>
    <sheet name="Q10" sheetId="56" r:id="rId10"/>
    <sheet name="Q11" sheetId="46" r:id="rId11"/>
    <sheet name="Q12" sheetId="48" r:id="rId12"/>
    <sheet name="Q13" sheetId="57" r:id="rId13"/>
    <sheet name="Sheet2" sheetId="49" state="hidden" r:id="rId14"/>
  </sheets>
  <definedNames>
    <definedName name="AAD">'Q13'!#REF!</definedName>
    <definedName name="Attach">'Q13'!#REF!</definedName>
    <definedName name="attach2">'Q1'!$L$4</definedName>
    <definedName name="Cover">'Q13'!#REF!</definedName>
    <definedName name="ILF_Tab">'Q1'!$B$16:$C$32</definedName>
    <definedName name="layer">'Q1'!$J$4</definedName>
    <definedName name="OLE_LINK9" localSheetId="11">'Q12'!#REF!</definedName>
    <definedName name="OLE_LINK9" localSheetId="4">'Q5'!#REF!</definedName>
    <definedName name="OLE_LINK9" localSheetId="6">'Q7'!#REF!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7" i="49" l="1"/>
  <c r="M63" i="49"/>
  <c r="M64" i="49" s="1"/>
  <c r="M65" i="49" s="1"/>
  <c r="M62" i="49"/>
  <c r="M61" i="49"/>
  <c r="M60" i="49"/>
  <c r="L65" i="49"/>
  <c r="L64" i="49"/>
  <c r="L63" i="49"/>
  <c r="L62" i="49"/>
  <c r="L61" i="49"/>
  <c r="L60" i="49"/>
  <c r="K65" i="49"/>
  <c r="K64" i="49"/>
  <c r="K63" i="49"/>
  <c r="K62" i="49"/>
  <c r="K61" i="49"/>
  <c r="K60" i="49"/>
  <c r="J65" i="49"/>
  <c r="J64" i="49"/>
  <c r="J63" i="49"/>
  <c r="J62" i="49"/>
  <c r="J61" i="49"/>
  <c r="J60" i="49"/>
  <c r="I61" i="49"/>
  <c r="I62" i="49"/>
  <c r="I63" i="49"/>
  <c r="I64" i="49"/>
  <c r="I65" i="49"/>
  <c r="I60" i="49"/>
  <c r="H63" i="49"/>
  <c r="H64" i="49" s="1"/>
  <c r="H65" i="49" s="1"/>
  <c r="H62" i="49"/>
  <c r="H61" i="49"/>
  <c r="H60" i="49"/>
  <c r="G65" i="49"/>
  <c r="G64" i="49"/>
  <c r="G63" i="49"/>
  <c r="G62" i="49"/>
  <c r="G61" i="49"/>
  <c r="G60" i="49"/>
  <c r="F65" i="49"/>
  <c r="F64" i="49"/>
  <c r="F63" i="49"/>
  <c r="F62" i="49"/>
  <c r="F61" i="49"/>
  <c r="F60" i="49"/>
  <c r="S49" i="49"/>
  <c r="S50" i="49"/>
  <c r="S51" i="49"/>
  <c r="S52" i="49"/>
  <c r="S53" i="49"/>
  <c r="S54" i="49"/>
  <c r="S55" i="49"/>
  <c r="S48" i="49"/>
  <c r="O54" i="49"/>
  <c r="O53" i="49"/>
  <c r="O52" i="49"/>
  <c r="O51" i="49"/>
  <c r="O50" i="49"/>
  <c r="O49" i="49"/>
  <c r="O48" i="49"/>
  <c r="O47" i="49"/>
  <c r="O46" i="49"/>
  <c r="O45" i="49"/>
  <c r="O44" i="49"/>
  <c r="O43" i="49"/>
  <c r="O42" i="49"/>
  <c r="O55" i="49"/>
  <c r="E85" i="49"/>
  <c r="E84" i="49"/>
  <c r="E83" i="49"/>
  <c r="E82" i="49"/>
  <c r="E81" i="49"/>
  <c r="E80" i="49"/>
  <c r="K77" i="49"/>
  <c r="J77" i="49"/>
  <c r="G85" i="49"/>
  <c r="J85" i="49" s="1"/>
  <c r="K76" i="49"/>
  <c r="J76" i="49"/>
  <c r="G76" i="49"/>
  <c r="G84" i="49" s="1"/>
  <c r="J84" i="49" s="1"/>
  <c r="K75" i="49"/>
  <c r="J75" i="49"/>
  <c r="G75" i="49"/>
  <c r="G83" i="49" s="1"/>
  <c r="J83" i="49" s="1"/>
  <c r="K74" i="49"/>
  <c r="J74" i="49"/>
  <c r="G74" i="49"/>
  <c r="G82" i="49" s="1"/>
  <c r="J82" i="49" s="1"/>
  <c r="K73" i="49"/>
  <c r="J73" i="49"/>
  <c r="K72" i="49"/>
  <c r="J72" i="49"/>
  <c r="G73" i="49"/>
  <c r="G81" i="49" s="1"/>
  <c r="J81" i="49" s="1"/>
  <c r="G72" i="49"/>
  <c r="G80" i="49" s="1"/>
  <c r="J80" i="49" s="1"/>
  <c r="A48" i="49"/>
  <c r="C48" i="49"/>
  <c r="A54" i="49"/>
  <c r="A53" i="49"/>
  <c r="A52" i="49"/>
  <c r="A51" i="49"/>
  <c r="A50" i="49"/>
  <c r="A49" i="49"/>
  <c r="C53" i="49"/>
  <c r="C52" i="49"/>
  <c r="C51" i="49"/>
  <c r="C50" i="49"/>
  <c r="C49" i="49"/>
  <c r="C54" i="49"/>
  <c r="A82" i="49"/>
  <c r="A75" i="49"/>
  <c r="A76" i="49"/>
  <c r="A77" i="49"/>
  <c r="A78" i="49"/>
  <c r="A79" i="49"/>
  <c r="D77" i="49"/>
  <c r="D76" i="49"/>
  <c r="D75" i="49"/>
  <c r="D74" i="49"/>
  <c r="D73" i="49"/>
  <c r="G56" i="49"/>
  <c r="M42" i="49"/>
  <c r="M43" i="49" s="1"/>
  <c r="M44" i="49" s="1"/>
  <c r="M45" i="49" s="1"/>
  <c r="M46" i="49" s="1"/>
  <c r="M47" i="49" s="1"/>
  <c r="M48" i="49" s="1"/>
  <c r="M49" i="49" s="1"/>
  <c r="M50" i="49" s="1"/>
  <c r="M51" i="49" s="1"/>
  <c r="M52" i="49" s="1"/>
  <c r="M53" i="49" s="1"/>
  <c r="L56" i="49"/>
  <c r="K56" i="49"/>
  <c r="J56" i="49"/>
  <c r="N49" i="49"/>
  <c r="N48" i="49"/>
  <c r="N47" i="49"/>
  <c r="N46" i="49"/>
  <c r="N45" i="49"/>
  <c r="N44" i="49"/>
  <c r="N43" i="49"/>
  <c r="N42" i="49"/>
  <c r="N54" i="49"/>
  <c r="N53" i="49"/>
  <c r="N52" i="49"/>
  <c r="N51" i="49"/>
  <c r="N50" i="49"/>
  <c r="N55" i="49"/>
  <c r="M36" i="49"/>
  <c r="M33" i="49"/>
  <c r="L33" i="49"/>
  <c r="M35" i="49" s="1"/>
  <c r="Q32" i="49"/>
  <c r="P32" i="49"/>
  <c r="U32" i="49" s="1"/>
  <c r="Q30" i="49"/>
  <c r="P30" i="49"/>
  <c r="Q27" i="49"/>
  <c r="P27" i="49"/>
  <c r="N32" i="49"/>
  <c r="N31" i="49"/>
  <c r="N30" i="49"/>
  <c r="N29" i="49"/>
  <c r="N28" i="49"/>
  <c r="N27" i="49"/>
  <c r="A22" i="49"/>
  <c r="A21" i="49"/>
  <c r="A20" i="49"/>
  <c r="A19" i="49"/>
  <c r="A18" i="49"/>
  <c r="A17" i="49"/>
  <c r="A16" i="49"/>
  <c r="A15" i="49"/>
  <c r="N22" i="49" s="1"/>
  <c r="K17" i="49"/>
  <c r="K18" i="49"/>
  <c r="K19" i="49"/>
  <c r="K20" i="49"/>
  <c r="K21" i="49"/>
  <c r="K22" i="49"/>
  <c r="K10" i="49"/>
  <c r="K9" i="49"/>
  <c r="K8" i="49"/>
  <c r="K7" i="49"/>
  <c r="K6" i="49"/>
  <c r="K5" i="49"/>
  <c r="F3" i="49"/>
  <c r="K4" i="49" s="1"/>
  <c r="D10" i="49"/>
  <c r="D9" i="49"/>
  <c r="D8" i="49"/>
  <c r="D7" i="49"/>
  <c r="D6" i="49"/>
  <c r="D5" i="49"/>
  <c r="D4" i="49"/>
  <c r="D3" i="49"/>
  <c r="E10" i="49"/>
  <c r="E9" i="49"/>
  <c r="E8" i="49"/>
  <c r="E7" i="49"/>
  <c r="E6" i="49"/>
  <c r="E5" i="49"/>
  <c r="E4" i="49"/>
  <c r="E3" i="49"/>
  <c r="N77" i="49" l="1"/>
  <c r="L76" i="49"/>
  <c r="L73" i="49"/>
  <c r="N74" i="49"/>
  <c r="N73" i="49"/>
  <c r="N76" i="49"/>
  <c r="H74" i="49"/>
  <c r="H72" i="49"/>
  <c r="N72" i="49"/>
  <c r="N75" i="49"/>
  <c r="M54" i="49"/>
  <c r="P53" i="49"/>
  <c r="Q53" i="49" s="1"/>
  <c r="L72" i="49"/>
  <c r="H73" i="49"/>
  <c r="L74" i="49"/>
  <c r="H77" i="49"/>
  <c r="H75" i="49"/>
  <c r="L75" i="49"/>
  <c r="L77" i="49"/>
  <c r="H76" i="49"/>
  <c r="N33" i="49"/>
  <c r="N20" i="49"/>
  <c r="R32" i="49"/>
  <c r="J9" i="49"/>
  <c r="R27" i="49"/>
  <c r="D18" i="49"/>
  <c r="E20" i="49"/>
  <c r="T27" i="49"/>
  <c r="J10" i="49"/>
  <c r="Q33" i="49"/>
  <c r="J6" i="49"/>
  <c r="J8" i="49"/>
  <c r="D21" i="49"/>
  <c r="P33" i="49"/>
  <c r="T30" i="49"/>
  <c r="T32" i="49"/>
  <c r="V32" i="49" s="1"/>
  <c r="J5" i="49"/>
  <c r="U27" i="49"/>
  <c r="U30" i="49"/>
  <c r="J7" i="49"/>
  <c r="R30" i="49"/>
  <c r="S30" i="49" s="1"/>
  <c r="E17" i="49"/>
  <c r="E15" i="49"/>
  <c r="D20" i="49"/>
  <c r="D15" i="49"/>
  <c r="N16" i="49"/>
  <c r="N21" i="49"/>
  <c r="E22" i="49"/>
  <c r="E18" i="49"/>
  <c r="D22" i="49"/>
  <c r="D17" i="49"/>
  <c r="N17" i="49"/>
  <c r="E19" i="49"/>
  <c r="E16" i="49"/>
  <c r="N18" i="49"/>
  <c r="D19" i="49"/>
  <c r="D16" i="49"/>
  <c r="N19" i="49"/>
  <c r="E21" i="49"/>
  <c r="J21" i="49" s="1"/>
  <c r="F15" i="49"/>
  <c r="J4" i="49"/>
  <c r="I5" i="49"/>
  <c r="I4" i="49"/>
  <c r="I7" i="49"/>
  <c r="I8" i="49"/>
  <c r="I10" i="49"/>
  <c r="I9" i="49"/>
  <c r="I6" i="49"/>
  <c r="M55" i="49" l="1"/>
  <c r="P55" i="49" s="1"/>
  <c r="Q55" i="49" s="1"/>
  <c r="P54" i="49"/>
  <c r="Q54" i="49" s="1"/>
  <c r="I18" i="49"/>
  <c r="V30" i="49"/>
  <c r="R33" i="49"/>
  <c r="S32" i="49"/>
  <c r="J16" i="49"/>
  <c r="I21" i="49"/>
  <c r="V27" i="49"/>
  <c r="I22" i="49"/>
  <c r="J17" i="49"/>
  <c r="J18" i="49"/>
  <c r="J19" i="49"/>
  <c r="I16" i="49"/>
  <c r="J20" i="49"/>
  <c r="I20" i="49"/>
  <c r="I19" i="49"/>
  <c r="I17" i="49"/>
  <c r="K16" i="49"/>
  <c r="N15" i="49"/>
  <c r="J22" i="49"/>
</calcChain>
</file>

<file path=xl/sharedStrings.xml><?xml version="1.0" encoding="utf-8"?>
<sst xmlns="http://schemas.openxmlformats.org/spreadsheetml/2006/main" count="360" uniqueCount="252">
  <si>
    <t>Be sure that it is possible to follow your formulas and that your answers are clearly indicated.</t>
  </si>
  <si>
    <t>Answer in the space below</t>
  </si>
  <si>
    <t>(b)</t>
  </si>
  <si>
    <t>(a)</t>
  </si>
  <si>
    <t>(c)</t>
  </si>
  <si>
    <t>First</t>
  </si>
  <si>
    <t>Second</t>
  </si>
  <si>
    <t>Third</t>
  </si>
  <si>
    <t>Fourth</t>
  </si>
  <si>
    <t>(d)</t>
  </si>
  <si>
    <t>Probability</t>
  </si>
  <si>
    <t>From</t>
  </si>
  <si>
    <t>To</t>
  </si>
  <si>
    <t>Claim Range</t>
  </si>
  <si>
    <t>Policy Limit</t>
  </si>
  <si>
    <t>Count</t>
  </si>
  <si>
    <t>ES1</t>
  </si>
  <si>
    <t>ES2</t>
  </si>
  <si>
    <t>-</t>
  </si>
  <si>
    <t>unlimited</t>
  </si>
  <si>
    <t>COUNT</t>
  </si>
  <si>
    <t>CUMUL COUNT</t>
  </si>
  <si>
    <t>COUNT DIST</t>
  </si>
  <si>
    <t>INDEM</t>
  </si>
  <si>
    <t>Unlim ALAE</t>
  </si>
  <si>
    <t>CLAIMS</t>
  </si>
  <si>
    <t>CUMUL CLMS</t>
  </si>
  <si>
    <t>AVG INDEM</t>
  </si>
  <si>
    <t>Question 3</t>
  </si>
  <si>
    <t>Accident Year</t>
  </si>
  <si>
    <t>From (months)</t>
  </si>
  <si>
    <t>To 
(months)</t>
  </si>
  <si>
    <t>Increment</t>
  </si>
  <si>
    <t>Diagonal 
Age</t>
  </si>
  <si>
    <t>Accident Year Total</t>
  </si>
  <si>
    <t>(e)</t>
  </si>
  <si>
    <r>
      <t>(</t>
    </r>
    <r>
      <rPr>
        <i/>
        <sz val="12"/>
        <color theme="8" tint="-0.499984740745262"/>
        <rFont val="Times New Roman"/>
        <family val="1"/>
      </rPr>
      <t>1 point</t>
    </r>
    <r>
      <rPr>
        <sz val="12"/>
        <color theme="8" tint="-0.499984740745262"/>
        <rFont val="Times New Roman"/>
        <family val="1"/>
      </rPr>
      <t>)  Estimate the process standard deviation of the loss reserve for all accident years combined.</t>
    </r>
  </si>
  <si>
    <t>X</t>
  </si>
  <si>
    <t>Y</t>
  </si>
  <si>
    <t>Z</t>
  </si>
  <si>
    <t>Coefficient of Variation (CoV)</t>
  </si>
  <si>
    <t>Question 5</t>
  </si>
  <si>
    <t>Question 7</t>
  </si>
  <si>
    <t>Question 8</t>
  </si>
  <si>
    <t>Question 9</t>
  </si>
  <si>
    <t>Question 10</t>
  </si>
  <si>
    <t>Question 1</t>
  </si>
  <si>
    <t>All responses for this question are to be provided in the Word document.</t>
  </si>
  <si>
    <t>Question 2</t>
  </si>
  <si>
    <t>Question 4</t>
  </si>
  <si>
    <t>Question 11</t>
  </si>
  <si>
    <t>Question 12</t>
  </si>
  <si>
    <t>Question 13</t>
  </si>
  <si>
    <t>A</t>
  </si>
  <si>
    <t>B</t>
  </si>
  <si>
    <t>C</t>
  </si>
  <si>
    <t>D</t>
  </si>
  <si>
    <t>Policy 
Year</t>
  </si>
  <si>
    <t>Question 6</t>
  </si>
  <si>
    <t>AY</t>
  </si>
  <si>
    <t>ERD</t>
  </si>
  <si>
    <t>You are given the following information:</t>
  </si>
  <si>
    <r>
      <t>(</t>
    </r>
    <r>
      <rPr>
        <i/>
        <sz val="12"/>
        <color theme="8" tint="-0.499984740745262"/>
        <rFont val="Times New Roman"/>
        <family val="1"/>
      </rPr>
      <t>5 points</t>
    </r>
    <r>
      <rPr>
        <sz val="12"/>
        <color theme="8" tint="-0.499984740745262"/>
        <rFont val="Times New Roman"/>
        <family val="1"/>
      </rPr>
      <t xml:space="preserve">)  A reinsurer is pricing a property per risk excess treaty for accident year 2024 covering the layer 3,000,000 excess of 1,000,000.  
</t>
    </r>
  </si>
  <si>
    <t>Untrended Loss Evaluated as of 12/31/2022</t>
  </si>
  <si>
    <t>Loss ID</t>
  </si>
  <si>
    <r>
      <t>·</t>
    </r>
    <r>
      <rPr>
        <sz val="7"/>
        <color theme="8" tint="-0.499984740745262"/>
        <rFont val="Times New Roman"/>
        <family val="1"/>
      </rPr>
      <t xml:space="preserve">       </t>
    </r>
    <r>
      <rPr>
        <sz val="12"/>
        <color theme="8" tint="-0.499984740745262"/>
        <rFont val="Times New Roman"/>
        <family val="1"/>
      </rPr>
      <t>All losses of at least 500,000 are shown.</t>
    </r>
  </si>
  <si>
    <r>
      <t>·</t>
    </r>
    <r>
      <rPr>
        <sz val="7"/>
        <color theme="8" tint="-0.499984740745262"/>
        <rFont val="Times New Roman"/>
        <family val="1"/>
      </rPr>
      <t xml:space="preserve">       </t>
    </r>
    <r>
      <rPr>
        <sz val="12"/>
        <color theme="8" tint="-0.499984740745262"/>
        <rFont val="Times New Roman"/>
        <family val="1"/>
      </rPr>
      <t>Loss trend is 7% per year.</t>
    </r>
  </si>
  <si>
    <r>
      <t>·</t>
    </r>
    <r>
      <rPr>
        <sz val="7"/>
        <color theme="8" tint="-0.499984740745262"/>
        <rFont val="Times New Roman"/>
        <family val="1"/>
      </rPr>
      <t xml:space="preserve">       </t>
    </r>
    <r>
      <rPr>
        <sz val="12"/>
        <color theme="8" tint="-0.499984740745262"/>
        <rFont val="Times New Roman"/>
        <family val="1"/>
      </rPr>
      <t>Accident year development factors applicable to losses in the layer 3,000,000 excess of 1,000,000:</t>
    </r>
  </si>
  <si>
    <t>12-Ultimate</t>
  </si>
  <si>
    <t>24-Ultimate</t>
  </si>
  <si>
    <t>36-Ultimate</t>
  </si>
  <si>
    <t>48-Ultimate</t>
  </si>
  <si>
    <t>Increase 
in Losses</t>
  </si>
  <si>
    <t>Accident 
Year</t>
  </si>
  <si>
    <t>On Level Subject 
Premium</t>
  </si>
  <si>
    <r>
      <t>(</t>
    </r>
    <r>
      <rPr>
        <i/>
        <sz val="12"/>
        <color theme="8" tint="-0.499984740745262"/>
        <rFont val="Times New Roman"/>
        <family val="1"/>
      </rPr>
      <t>0.5 points</t>
    </r>
    <r>
      <rPr>
        <sz val="12"/>
        <color theme="8" tint="-0.499984740745262"/>
        <rFont val="Times New Roman"/>
        <family val="1"/>
      </rPr>
      <t>)  Explain why using the average of all years may not be appropriate for pricing the 2024 treaty.</t>
    </r>
  </si>
  <si>
    <t>You apply Clark’s stochastic reserving model using the LDF method and a loglogistic distribution with cumulative</t>
  </si>
  <si>
    <r>
      <t xml:space="preserve">distribution function </t>
    </r>
    <r>
      <rPr>
        <i/>
        <sz val="12"/>
        <color theme="8" tint="-0.499984740745262"/>
        <rFont val="Times New Roman"/>
        <family val="1"/>
      </rPr>
      <t>G(x)</t>
    </r>
    <r>
      <rPr>
        <sz val="12"/>
        <color theme="8" tint="-0.499984740745262"/>
        <rFont val="Times New Roman"/>
        <family val="1"/>
      </rPr>
      <t xml:space="preserve"> = </t>
    </r>
    <r>
      <rPr>
        <i/>
        <sz val="12"/>
        <color theme="8" tint="-0.499984740745262"/>
        <rFont val="Times New Roman"/>
        <family val="1"/>
      </rPr>
      <t>x</t>
    </r>
    <r>
      <rPr>
        <i/>
        <vertAlign val="superscript"/>
        <sz val="12"/>
        <color theme="8" tint="-0.499984740745262"/>
        <rFont val="Times New Roman"/>
        <family val="1"/>
      </rPr>
      <t>ω</t>
    </r>
    <r>
      <rPr>
        <sz val="12"/>
        <color theme="8" tint="-0.499984740745262"/>
        <rFont val="Times New Roman"/>
        <family val="1"/>
      </rPr>
      <t xml:space="preserve"> / (</t>
    </r>
    <r>
      <rPr>
        <i/>
        <sz val="12"/>
        <color theme="8" tint="-0.499984740745262"/>
        <rFont val="Times New Roman"/>
        <family val="1"/>
      </rPr>
      <t>x</t>
    </r>
    <r>
      <rPr>
        <i/>
        <vertAlign val="superscript"/>
        <sz val="12"/>
        <color theme="8" tint="-0.499984740745262"/>
        <rFont val="Times New Roman"/>
        <family val="1"/>
      </rPr>
      <t>ω</t>
    </r>
    <r>
      <rPr>
        <sz val="12"/>
        <color theme="8" tint="-0.499984740745262"/>
        <rFont val="Times New Roman"/>
        <family val="1"/>
      </rPr>
      <t xml:space="preserve"> + </t>
    </r>
    <r>
      <rPr>
        <i/>
        <sz val="12"/>
        <color theme="8" tint="-0.499984740745262"/>
        <rFont val="Times New Roman"/>
        <family val="1"/>
      </rPr>
      <t>θ</t>
    </r>
    <r>
      <rPr>
        <i/>
        <vertAlign val="superscript"/>
        <sz val="12"/>
        <color theme="8" tint="-0.499984740745262"/>
        <rFont val="Times New Roman"/>
        <family val="1"/>
      </rPr>
      <t>ω</t>
    </r>
    <r>
      <rPr>
        <sz val="12"/>
        <color theme="8" tint="-0.499984740745262"/>
        <rFont val="Times New Roman"/>
        <family val="1"/>
      </rPr>
      <t xml:space="preserve">) where </t>
    </r>
    <r>
      <rPr>
        <i/>
        <sz val="12"/>
        <color theme="8" tint="-0.499984740745262"/>
        <rFont val="Times New Roman"/>
        <family val="1"/>
      </rPr>
      <t>x</t>
    </r>
    <r>
      <rPr>
        <sz val="12"/>
        <color theme="8" tint="-0.499984740745262"/>
        <rFont val="Times New Roman"/>
        <family val="1"/>
      </rPr>
      <t xml:space="preserve"> is in months. </t>
    </r>
  </si>
  <si>
    <t xml:space="preserve">Clark states “The Cape Cod method … will usually produce a significantly smaller estimation error [than the LDF method].” </t>
  </si>
  <si>
    <r>
      <t>(</t>
    </r>
    <r>
      <rPr>
        <i/>
        <sz val="12"/>
        <color theme="8" tint="-0.499984740745262"/>
        <rFont val="Times New Roman"/>
        <family val="1"/>
      </rPr>
      <t>1 point</t>
    </r>
    <r>
      <rPr>
        <sz val="12"/>
        <color theme="8" tint="-0.499984740745262"/>
        <rFont val="Times New Roman"/>
        <family val="1"/>
      </rPr>
      <t>)  State two reasons why this is the case.</t>
    </r>
  </si>
  <si>
    <r>
      <t>(</t>
    </r>
    <r>
      <rPr>
        <i/>
        <sz val="12"/>
        <color theme="8" tint="-0.499984740745262"/>
        <rFont val="Times New Roman"/>
        <family val="1"/>
      </rPr>
      <t>2 points</t>
    </r>
    <r>
      <rPr>
        <sz val="12"/>
        <color theme="8" tint="-0.499984740745262"/>
        <rFont val="Times New Roman"/>
        <family val="1"/>
      </rPr>
      <t xml:space="preserve">)  Calculate the maximum likelihood estimates of </t>
    </r>
    <r>
      <rPr>
        <i/>
        <sz val="12"/>
        <color theme="8" tint="-0.499984740745262"/>
        <rFont val="Times New Roman"/>
        <family val="1"/>
      </rPr>
      <t>ULT</t>
    </r>
    <r>
      <rPr>
        <sz val="12"/>
        <color theme="8" tint="-0.499984740745262"/>
        <rFont val="Times New Roman"/>
        <family val="1"/>
      </rPr>
      <t xml:space="preserve"> for each of the four accident years.</t>
    </r>
  </si>
  <si>
    <r>
      <t>(</t>
    </r>
    <r>
      <rPr>
        <i/>
        <sz val="12"/>
        <color theme="8" tint="-0.499984740745262"/>
        <rFont val="Times New Roman"/>
        <family val="1"/>
      </rPr>
      <t>1 point</t>
    </r>
    <r>
      <rPr>
        <sz val="12"/>
        <color theme="8" tint="-0.499984740745262"/>
        <rFont val="Times New Roman"/>
        <family val="1"/>
      </rPr>
      <t>)  Explain why this reduction is to be expected.</t>
    </r>
  </si>
  <si>
    <r>
      <t xml:space="preserve">The maximum likelihood estimate (MLE) of </t>
    </r>
    <r>
      <rPr>
        <i/>
        <sz val="12"/>
        <color theme="8" tint="-0.499984740745262"/>
        <rFont val="Times New Roman"/>
        <family val="1"/>
      </rPr>
      <t>θ</t>
    </r>
    <r>
      <rPr>
        <sz val="12"/>
        <color theme="8" tint="-0.499984740745262"/>
        <rFont val="Times New Roman"/>
        <family val="1"/>
      </rPr>
      <t xml:space="preserve"> is 6.8410 and of</t>
    </r>
    <r>
      <rPr>
        <i/>
        <sz val="12"/>
        <color theme="8" tint="-0.499984740745262"/>
        <rFont val="Times New Roman"/>
        <family val="1"/>
      </rPr>
      <t xml:space="preserve"> ω</t>
    </r>
    <r>
      <rPr>
        <sz val="13.2"/>
        <color theme="8" tint="-0.499984740745262"/>
        <rFont val="Times New Roman"/>
        <family val="1"/>
      </rPr>
      <t xml:space="preserve"> is 0.9804</t>
    </r>
    <r>
      <rPr>
        <sz val="12"/>
        <color theme="8" tint="-0.499984740745262"/>
        <rFont val="Times New Roman"/>
        <family val="1"/>
      </rPr>
      <t>.</t>
    </r>
  </si>
  <si>
    <r>
      <t>(</t>
    </r>
    <r>
      <rPr>
        <i/>
        <sz val="12"/>
        <color theme="8" tint="-0.499984740745262"/>
        <rFont val="Times New Roman"/>
        <family val="1"/>
      </rPr>
      <t>1 point</t>
    </r>
    <r>
      <rPr>
        <sz val="12"/>
        <color theme="8" tint="-0.499984740745262"/>
        <rFont val="Times New Roman"/>
        <family val="1"/>
      </rPr>
      <t xml:space="preserve">)  Calculate  </t>
    </r>
  </si>
  <si>
    <t>, the estimate of the scale factor.</t>
  </si>
  <si>
    <t>Development Year</t>
  </si>
  <si>
    <t>You wish to consider the following four alternative models:</t>
  </si>
  <si>
    <r>
      <t>(i)</t>
    </r>
    <r>
      <rPr>
        <sz val="7"/>
        <color theme="8" tint="-0.499984740745262"/>
        <rFont val="Times New Roman"/>
        <family val="1"/>
      </rPr>
      <t xml:space="preserve">              </t>
    </r>
    <r>
      <rPr>
        <sz val="12"/>
        <color theme="8" tint="-0.499984740745262"/>
        <rFont val="Times New Roman"/>
        <family val="1"/>
      </rPr>
      <t>Mack chain ladder</t>
    </r>
  </si>
  <si>
    <r>
      <t>(ii)</t>
    </r>
    <r>
      <rPr>
        <sz val="7"/>
        <color theme="8" tint="-0.499984740745262"/>
        <rFont val="Times New Roman"/>
        <family val="1"/>
      </rPr>
      <t xml:space="preserve">            </t>
    </r>
    <r>
      <rPr>
        <sz val="12"/>
        <color theme="8" tint="-0.499984740745262"/>
        <rFont val="Times New Roman"/>
        <family val="1"/>
      </rPr>
      <t>Chain ladder with unweighted average development factors</t>
    </r>
  </si>
  <si>
    <r>
      <t>(iv)</t>
    </r>
    <r>
      <rPr>
        <sz val="7"/>
        <color theme="8" tint="-0.499984740745262"/>
        <rFont val="Times New Roman"/>
        <family val="1"/>
      </rPr>
      <t xml:space="preserve">           </t>
    </r>
    <r>
      <rPr>
        <sz val="12"/>
        <color theme="8" tint="-0.499984740745262"/>
        <rFont val="Times New Roman"/>
        <family val="1"/>
      </rPr>
      <t>Bornhuetter Ferguson (BF)</t>
    </r>
  </si>
  <si>
    <r>
      <t>(iii)</t>
    </r>
    <r>
      <rPr>
        <sz val="7"/>
        <color theme="8" tint="-0.499984740745262"/>
        <rFont val="Times New Roman"/>
        <family val="1"/>
      </rPr>
      <t xml:space="preserve">           </t>
    </r>
    <r>
      <rPr>
        <sz val="12"/>
        <color theme="8" tint="-0.499984740745262"/>
        <rFont val="Times New Roman"/>
        <family val="1"/>
      </rPr>
      <t>Additive chain ladder</t>
    </r>
  </si>
  <si>
    <r>
      <t>(</t>
    </r>
    <r>
      <rPr>
        <i/>
        <sz val="12"/>
        <color theme="8" tint="-0.499984740745262"/>
        <rFont val="Times New Roman"/>
        <family val="1"/>
      </rPr>
      <t>6 points</t>
    </r>
    <r>
      <rPr>
        <sz val="12"/>
        <color theme="8" tint="-0.499984740745262"/>
        <rFont val="Times New Roman"/>
        <family val="1"/>
      </rPr>
      <t>)  Construct the fitted incremental triangle and compute the sum of squared errors (SSE) for each of the four alternative models.  (Omit the first column from the fitted triangles and the SSE calculations.)</t>
    </r>
  </si>
  <si>
    <r>
      <t>(</t>
    </r>
    <r>
      <rPr>
        <i/>
        <sz val="12"/>
        <color theme="8" tint="-0.499984740745262"/>
        <rFont val="Times New Roman"/>
        <family val="1"/>
      </rPr>
      <t>1.5 points</t>
    </r>
    <r>
      <rPr>
        <sz val="12"/>
        <color theme="8" tint="-0.499984740745262"/>
        <rFont val="Times New Roman"/>
        <family val="1"/>
      </rPr>
      <t>)  Compute one test statistic, based on the SSE, for each model.</t>
    </r>
  </si>
  <si>
    <r>
      <t>(</t>
    </r>
    <r>
      <rPr>
        <i/>
        <sz val="12"/>
        <color theme="8" tint="-0.499984740745262"/>
        <rFont val="Times New Roman"/>
        <family val="1"/>
      </rPr>
      <t>0.5 points</t>
    </r>
    <r>
      <rPr>
        <sz val="12"/>
        <color theme="8" tint="-0.499984740745262"/>
        <rFont val="Times New Roman"/>
        <family val="1"/>
      </rPr>
      <t>)  Identify the best model based on the value of this test statistic for each model.</t>
    </r>
  </si>
  <si>
    <r>
      <t>(</t>
    </r>
    <r>
      <rPr>
        <i/>
        <sz val="12"/>
        <color theme="8" tint="-0.499984740745262"/>
        <rFont val="Times New Roman"/>
        <family val="1"/>
      </rPr>
      <t>8 points</t>
    </r>
    <r>
      <rPr>
        <sz val="12"/>
        <color theme="8" tint="-0.499984740745262"/>
        <rFont val="Times New Roman"/>
        <family val="1"/>
      </rPr>
      <t xml:space="preserve">)  You are interested in determining a model for loss development.  The triangle of incremental loss data you are working with, by accident year (AY) </t>
    </r>
  </si>
  <si>
    <t>and development year, is:</t>
  </si>
  <si>
    <t>Account</t>
  </si>
  <si>
    <t>Expected Losses</t>
  </si>
  <si>
    <t>Correlation of Losses Between Accounts</t>
  </si>
  <si>
    <r>
      <t>·</t>
    </r>
    <r>
      <rPr>
        <sz val="7"/>
        <color theme="8" tint="-0.499984740745262"/>
        <rFont val="Times New Roman"/>
        <family val="1"/>
      </rPr>
      <t xml:space="preserve">       </t>
    </r>
    <r>
      <rPr>
        <sz val="12"/>
        <color theme="8" tint="-0.499984740745262"/>
        <rFont val="Times New Roman"/>
        <family val="1"/>
      </rPr>
      <t>ABC uses the Marginal Surplus method to calculate risk loads.</t>
    </r>
  </si>
  <si>
    <r>
      <t>(</t>
    </r>
    <r>
      <rPr>
        <i/>
        <sz val="12"/>
        <color theme="8" tint="-0.499984740745262"/>
        <rFont val="Times New Roman"/>
        <family val="1"/>
      </rPr>
      <t>1.5 points</t>
    </r>
    <r>
      <rPr>
        <sz val="12"/>
        <color theme="8" tint="-0.499984740745262"/>
        <rFont val="Times New Roman"/>
        <family val="1"/>
      </rPr>
      <t xml:space="preserve">)  Calculate the renewal risk loads for each of the three accounts (X, Y and Z) using the Marginal Surplus method. </t>
    </r>
  </si>
  <si>
    <t>Retrospective Rating Parameters</t>
  </si>
  <si>
    <t>Basic premium factor (BPF)</t>
  </si>
  <si>
    <t>Expected ultimate loss divided by standard premium (ELR)</t>
  </si>
  <si>
    <t>Loss conversion factor (LCF)</t>
  </si>
  <si>
    <t>Tax multiplier (TM)</t>
  </si>
  <si>
    <t>Retrospective Adjustment</t>
  </si>
  <si>
    <t>Ultimate 
Losses</t>
  </si>
  <si>
    <r>
      <t>(</t>
    </r>
    <r>
      <rPr>
        <i/>
        <sz val="12"/>
        <color theme="8" tint="-0.499984740745262"/>
        <rFont val="Times New Roman"/>
        <family val="1"/>
      </rPr>
      <t>2 points</t>
    </r>
    <r>
      <rPr>
        <sz val="12"/>
        <color theme="8" tint="-0.499984740745262"/>
        <rFont val="Times New Roman"/>
        <family val="1"/>
      </rPr>
      <t xml:space="preserve">)  Calculate the implied Cumulative Premium Development to Loss Development (CPDLD) ratios for the first to fourth retrospective rating adjustments using the formula approach. </t>
    </r>
  </si>
  <si>
    <r>
      <t>(</t>
    </r>
    <r>
      <rPr>
        <i/>
        <sz val="12"/>
        <color theme="8" tint="-0.499984740745262"/>
        <rFont val="Times New Roman"/>
        <family val="1"/>
      </rPr>
      <t>1 point</t>
    </r>
    <r>
      <rPr>
        <sz val="12"/>
        <color theme="8" tint="-0.499984740745262"/>
        <rFont val="Times New Roman"/>
        <family val="1"/>
      </rPr>
      <t>)  Provide two situations in which one would favor the formula approach to estimating PDLD ratios over the empirical approach assuming there is sufficient data to use the empirical approach.</t>
    </r>
  </si>
  <si>
    <r>
      <t>(</t>
    </r>
    <r>
      <rPr>
        <i/>
        <sz val="12"/>
        <color theme="8" tint="-0.499984740745262"/>
        <rFont val="Times New Roman"/>
        <family val="1"/>
      </rPr>
      <t>1 point</t>
    </r>
    <r>
      <rPr>
        <sz val="12"/>
        <color theme="8" tint="-0.499984740745262"/>
        <rFont val="Times New Roman"/>
        <family val="1"/>
      </rPr>
      <t>)  Calculate the premium asset on retrospectively rated policies as of December 31, 2022.</t>
    </r>
  </si>
  <si>
    <r>
      <t>(</t>
    </r>
    <r>
      <rPr>
        <i/>
        <sz val="12"/>
        <color theme="8" tint="-0.499984740745262"/>
        <rFont val="Times New Roman"/>
        <family val="1"/>
      </rPr>
      <t>4 points</t>
    </r>
    <r>
      <rPr>
        <sz val="12"/>
        <color theme="8" tint="-0.499984740745262"/>
        <rFont val="Times New Roman"/>
        <family val="1"/>
      </rPr>
      <t>)  “A Framework for Assessing Risk Margins,” by Marshall et al. (Marshall), described various methods for assessing correlation effects with respect to risk margins.</t>
    </r>
  </si>
  <si>
    <r>
      <t>(</t>
    </r>
    <r>
      <rPr>
        <i/>
        <sz val="12"/>
        <color theme="8" tint="-0.499984740745262"/>
        <rFont val="Times New Roman"/>
        <family val="1"/>
      </rPr>
      <t>1 point</t>
    </r>
    <r>
      <rPr>
        <sz val="12"/>
        <color theme="8" tint="-0.499984740745262"/>
        <rFont val="Times New Roman"/>
        <family val="1"/>
      </rPr>
      <t>)   Identify two reasons that quantitative methods should not be used to assess these correlation effects.</t>
    </r>
  </si>
  <si>
    <t xml:space="preserve">You are calculating a risk margin for claim liabilities in a long-tailed line of business. </t>
  </si>
  <si>
    <t>You are using Marshall’s balanced scorecard approach to measure the internal systemic risk coefficient of variation (CoV).</t>
  </si>
  <si>
    <t>Your balanced scorecard approach has the following features:</t>
  </si>
  <si>
    <r>
      <t>·</t>
    </r>
    <r>
      <rPr>
        <sz val="7"/>
        <color theme="8" tint="-0.499984740745262"/>
        <rFont val="Times New Roman"/>
        <family val="1"/>
      </rPr>
      <t xml:space="preserve">       </t>
    </r>
    <r>
      <rPr>
        <sz val="12"/>
        <color theme="8" tint="-0.499984740745262"/>
        <rFont val="Times New Roman"/>
        <family val="1"/>
      </rPr>
      <t>Each of the three main sources of internal systemic risk has only two risk indicators.</t>
    </r>
  </si>
  <si>
    <r>
      <t>·</t>
    </r>
    <r>
      <rPr>
        <sz val="7"/>
        <color theme="8" tint="-0.499984740745262"/>
        <rFont val="Times New Roman"/>
        <family val="1"/>
      </rPr>
      <t xml:space="preserve">       </t>
    </r>
    <r>
      <rPr>
        <sz val="12"/>
        <color theme="8" tint="-0.499984740745262"/>
        <rFont val="Times New Roman"/>
        <family val="1"/>
      </rPr>
      <t>Risk indicators are given equal weight within each source of internal systemic risk.</t>
    </r>
  </si>
  <si>
    <t>You are given the following information for this line of business:</t>
  </si>
  <si>
    <r>
      <t>·</t>
    </r>
    <r>
      <rPr>
        <sz val="7"/>
        <color theme="8" tint="-0.499984740745262"/>
        <rFont val="Times New Roman"/>
        <family val="1"/>
      </rPr>
      <t xml:space="preserve">       </t>
    </r>
    <r>
      <rPr>
        <sz val="12"/>
        <color theme="8" tint="-0.499984740745262"/>
        <rFont val="Times New Roman"/>
        <family val="1"/>
      </rPr>
      <t>Actuaries meet regularly with the relevant managers to discuss business and claim process changes.</t>
    </r>
  </si>
  <si>
    <r>
      <t>·</t>
    </r>
    <r>
      <rPr>
        <sz val="7"/>
        <color theme="8" tint="-0.499984740745262"/>
        <rFont val="Times New Roman"/>
        <family val="1"/>
      </rPr>
      <t xml:space="preserve">       </t>
    </r>
    <r>
      <rPr>
        <sz val="12"/>
        <color theme="8" tint="-0.499984740745262"/>
        <rFont val="Times New Roman"/>
        <family val="1"/>
      </rPr>
      <t>Claim level data is available to analyze key predictors.</t>
    </r>
  </si>
  <si>
    <t>Risk Source</t>
  </si>
  <si>
    <t>Risk Indicator</t>
  </si>
  <si>
    <t>Score
(1 or 5)</t>
  </si>
  <si>
    <t>Reason for receiving the score</t>
  </si>
  <si>
    <t>Weight</t>
  </si>
  <si>
    <t>Parameter selection error</t>
  </si>
  <si>
    <t>Specification 
error</t>
  </si>
  <si>
    <t>Data error</t>
  </si>
  <si>
    <t>Answer in the space indicated below.</t>
  </si>
  <si>
    <t>You are provided with the following CoV scale:</t>
  </si>
  <si>
    <t>Score from balanced scorecard assessment</t>
  </si>
  <si>
    <t>1.0-2.0</t>
  </si>
  <si>
    <t>2.0-3.0</t>
  </si>
  <si>
    <t>3.0-4.0</t>
  </si>
  <si>
    <t>4.0-5.0</t>
  </si>
  <si>
    <t>Internal Systemic Risk CoV</t>
  </si>
  <si>
    <r>
      <t>(</t>
    </r>
    <r>
      <rPr>
        <i/>
        <sz val="12"/>
        <color theme="8" tint="-0.499984740745262"/>
        <rFont val="Times New Roman"/>
        <family val="1"/>
      </rPr>
      <t>0.5 points</t>
    </r>
    <r>
      <rPr>
        <sz val="12"/>
        <color theme="8" tint="-0.499984740745262"/>
        <rFont val="Times New Roman"/>
        <family val="1"/>
      </rPr>
      <t>)  Select the internal systemic risk CoV using the completed internal systemic risk balanced scorecard from part (b).</t>
    </r>
  </si>
  <si>
    <r>
      <t>(</t>
    </r>
    <r>
      <rPr>
        <i/>
        <sz val="12"/>
        <color theme="8" tint="-0.499984740745262"/>
        <rFont val="Times New Roman"/>
        <family val="1"/>
      </rPr>
      <t>4 points</t>
    </r>
    <r>
      <rPr>
        <sz val="12"/>
        <color theme="8" tint="-0.499984740745262"/>
        <rFont val="Times New Roman"/>
        <family val="1"/>
      </rPr>
      <t xml:space="preserve">)   </t>
    </r>
  </si>
  <si>
    <r>
      <t>(</t>
    </r>
    <r>
      <rPr>
        <i/>
        <sz val="12"/>
        <color theme="8" tint="-0.499984740745262"/>
        <rFont val="Times New Roman"/>
        <family val="1"/>
      </rPr>
      <t>0.5 points</t>
    </r>
    <r>
      <rPr>
        <sz val="12"/>
        <color theme="8" tint="-0.499984740745262"/>
        <rFont val="Times New Roman"/>
        <family val="1"/>
      </rPr>
      <t>)  Explain why the “10% - 10% rule” is often not considered appropriate for determining the existence of sufficient risk transfer in a reinsurance agreement.</t>
    </r>
  </si>
  <si>
    <r>
      <t>(</t>
    </r>
    <r>
      <rPr>
        <i/>
        <sz val="12"/>
        <color theme="8" tint="-0.499984740745262"/>
        <rFont val="Times New Roman"/>
        <family val="1"/>
      </rPr>
      <t>1 point</t>
    </r>
    <r>
      <rPr>
        <sz val="12"/>
        <color theme="8" tint="-0.499984740745262"/>
        <rFont val="Times New Roman"/>
        <family val="1"/>
      </rPr>
      <t>)  Define the expected reinsurer deficit (ERD) metric as used for determining the existence of sufficient risk transfer in a reinsurance agreement.</t>
    </r>
  </si>
  <si>
    <t>You are given the following information regarding an annual aggregate excess of loss reinsurance agreement for UVW Insurance by X-Re:</t>
  </si>
  <si>
    <r>
      <t>·</t>
    </r>
    <r>
      <rPr>
        <sz val="7"/>
        <color theme="8" tint="-0.499984740745262"/>
        <rFont val="Times New Roman"/>
        <family val="1"/>
      </rPr>
      <t xml:space="preserve">       </t>
    </r>
    <r>
      <rPr>
        <sz val="12"/>
        <color theme="8" tint="-0.499984740745262"/>
        <rFont val="Times New Roman"/>
        <family val="1"/>
      </rPr>
      <t>The aggregate excess loss layer is 800 million excess of 200 million.</t>
    </r>
  </si>
  <si>
    <r>
      <t>·</t>
    </r>
    <r>
      <rPr>
        <sz val="7"/>
        <color theme="8" tint="-0.499984740745262"/>
        <rFont val="Times New Roman"/>
        <family val="1"/>
      </rPr>
      <t xml:space="preserve">       </t>
    </r>
    <r>
      <rPr>
        <sz val="12"/>
        <color theme="8" tint="-0.499984740745262"/>
        <rFont val="Times New Roman"/>
        <family val="1"/>
      </rPr>
      <t>The annual after-tax investment yield is 3.5%.</t>
    </r>
  </si>
  <si>
    <r>
      <t>·</t>
    </r>
    <r>
      <rPr>
        <sz val="7"/>
        <color theme="8" tint="-0.499984740745262"/>
        <rFont val="Times New Roman"/>
        <family val="1"/>
      </rPr>
      <t xml:space="preserve">       </t>
    </r>
    <r>
      <rPr>
        <sz val="12"/>
        <color theme="8" tint="-0.499984740745262"/>
        <rFont val="Times New Roman"/>
        <family val="1"/>
      </rPr>
      <t>Reinsured losses are assumed to be settled two years after expiration of the agreement.</t>
    </r>
  </si>
  <si>
    <t>excess</t>
  </si>
  <si>
    <t>Layer</t>
  </si>
  <si>
    <t>Yield</t>
  </si>
  <si>
    <t>Settlement</t>
  </si>
  <si>
    <t>UVW Direct Losses (millions)</t>
  </si>
  <si>
    <t xml:space="preserve">The reinsurance premium paid by UVW to X-Re results in an ERD of 5%. </t>
  </si>
  <si>
    <r>
      <t>(</t>
    </r>
    <r>
      <rPr>
        <i/>
        <sz val="12"/>
        <color theme="8" tint="-0.499984740745262"/>
        <rFont val="Times New Roman"/>
        <family val="1"/>
      </rPr>
      <t>1 point</t>
    </r>
    <r>
      <rPr>
        <sz val="12"/>
        <color theme="8" tint="-0.499984740745262"/>
        <rFont val="Times New Roman"/>
        <family val="1"/>
      </rPr>
      <t>)  Explain why UVW would likely not need to test for risk transfer with respect to this reinsurance agreement.</t>
    </r>
  </si>
  <si>
    <t>Reported Claims (000) at 12/31/2022</t>
  </si>
  <si>
    <t>Estimated CDF</t>
  </si>
  <si>
    <t>250,000 to Unlimited</t>
  </si>
  <si>
    <t>750,000 to Unlimited</t>
  </si>
  <si>
    <t>Total 
Limits</t>
  </si>
  <si>
    <t>750,000 
Limits</t>
  </si>
  <si>
    <t>250,000 
Limits</t>
  </si>
  <si>
    <t>Accident Year 
(AY)</t>
  </si>
  <si>
    <t>There is no development beyond 84 months.</t>
  </si>
  <si>
    <r>
      <t>(</t>
    </r>
    <r>
      <rPr>
        <i/>
        <sz val="12"/>
        <color theme="8" tint="-0.499984740745262"/>
        <rFont val="Times New Roman"/>
        <family val="1"/>
      </rPr>
      <t>1.5 points</t>
    </r>
    <r>
      <rPr>
        <sz val="12"/>
        <color theme="8" tint="-0.499984740745262"/>
        <rFont val="Times New Roman"/>
        <family val="1"/>
      </rPr>
      <t>)  Calculate total IBNR for the layer as of December 31, 2022 using Siewert's formula.</t>
    </r>
  </si>
  <si>
    <r>
      <t>(</t>
    </r>
    <r>
      <rPr>
        <i/>
        <sz val="12"/>
        <color theme="8" tint="-0.499984740745262"/>
        <rFont val="Times New Roman"/>
        <family val="1"/>
      </rPr>
      <t>1 point</t>
    </r>
    <r>
      <rPr>
        <sz val="12"/>
        <color theme="8" tint="-0.499984740745262"/>
        <rFont val="Times New Roman"/>
        <family val="1"/>
      </rPr>
      <t>)  Describe a peculiarity with the CDFs derived from Siewert’s formula in part (a).</t>
    </r>
  </si>
  <si>
    <r>
      <t>·</t>
    </r>
    <r>
      <rPr>
        <sz val="7"/>
        <color theme="8" tint="-0.499984740745262"/>
        <rFont val="Times New Roman"/>
        <family val="1"/>
      </rPr>
      <t xml:space="preserve">       </t>
    </r>
    <r>
      <rPr>
        <sz val="12"/>
        <color theme="8" tint="-0.499984740745262"/>
        <rFont val="Times New Roman"/>
        <family val="1"/>
      </rPr>
      <t>Ultimate claims at 250,000 limits for AY 2022 using actual development factors are 5,019,000.</t>
    </r>
  </si>
  <si>
    <r>
      <t>·</t>
    </r>
    <r>
      <rPr>
        <sz val="7"/>
        <color theme="8" tint="-0.499984740745262"/>
        <rFont val="Times New Roman"/>
        <family val="1"/>
      </rPr>
      <t xml:space="preserve">       </t>
    </r>
    <r>
      <rPr>
        <sz val="12"/>
        <color theme="8" tint="-0.499984740745262"/>
        <rFont val="Times New Roman"/>
        <family val="1"/>
      </rPr>
      <t>The estimated ILF at 750,000 relative to 250,000 at the January 1, 2020 cost level is 1.19.</t>
    </r>
  </si>
  <si>
    <r>
      <t>·</t>
    </r>
    <r>
      <rPr>
        <sz val="7"/>
        <color theme="8" tint="-0.499984740745262"/>
        <rFont val="Times New Roman"/>
        <family val="1"/>
      </rPr>
      <t xml:space="preserve">       </t>
    </r>
    <r>
      <rPr>
        <sz val="12"/>
        <color theme="8" tint="-0.499984740745262"/>
        <rFont val="Times New Roman"/>
        <family val="1"/>
      </rPr>
      <t>The selected annual trend factor for a 750,000 limit is 2.2%.</t>
    </r>
  </si>
  <si>
    <r>
      <t>·</t>
    </r>
    <r>
      <rPr>
        <sz val="7"/>
        <color theme="8" tint="-0.499984740745262"/>
        <rFont val="Times New Roman"/>
        <family val="1"/>
      </rPr>
      <t xml:space="preserve">       </t>
    </r>
    <r>
      <rPr>
        <sz val="12"/>
        <color theme="8" tint="-0.499984740745262"/>
        <rFont val="Times New Roman"/>
        <family val="1"/>
      </rPr>
      <t>The selected annual trend factor for a 250,000 limit is 1.0%.</t>
    </r>
  </si>
  <si>
    <t>Ultimate at 250k limit</t>
  </si>
  <si>
    <t>ILF 750k to 250k at 1/1/2020</t>
  </si>
  <si>
    <t>Annual trend factor for 750k limit</t>
  </si>
  <si>
    <t>Annual trend factor for 250k limit</t>
  </si>
  <si>
    <r>
      <t>(</t>
    </r>
    <r>
      <rPr>
        <i/>
        <sz val="12"/>
        <color theme="8" tint="-0.499984740745262"/>
        <rFont val="Times New Roman"/>
        <family val="1"/>
      </rPr>
      <t>1.5 points</t>
    </r>
    <r>
      <rPr>
        <sz val="12"/>
        <color theme="8" tint="-0.499984740745262"/>
        <rFont val="Times New Roman"/>
        <family val="1"/>
      </rPr>
      <t>)  Calculate the layer IBNR for AY 2022 as of December 31, 2022 using the ILF method.</t>
    </r>
  </si>
  <si>
    <r>
      <t>(</t>
    </r>
    <r>
      <rPr>
        <i/>
        <sz val="12"/>
        <color theme="8" tint="-0.499984740745262"/>
        <rFont val="Times New Roman"/>
        <family val="1"/>
      </rPr>
      <t>0.5 points</t>
    </r>
    <r>
      <rPr>
        <sz val="12"/>
        <color theme="8" tint="-0.499984740745262"/>
        <rFont val="Times New Roman"/>
        <family val="1"/>
      </rPr>
      <t>)  Identify two advantages of claims-made coverage.</t>
    </r>
  </si>
  <si>
    <r>
      <t>(</t>
    </r>
    <r>
      <rPr>
        <i/>
        <sz val="12"/>
        <color theme="8" tint="-0.499984740745262"/>
        <rFont val="Times New Roman"/>
        <family val="1"/>
      </rPr>
      <t>0.5 points</t>
    </r>
    <r>
      <rPr>
        <sz val="12"/>
        <color theme="8" tint="-0.499984740745262"/>
        <rFont val="Times New Roman"/>
        <family val="1"/>
      </rPr>
      <t>)  Identify two advantages of occurrence coverage.</t>
    </r>
  </si>
  <si>
    <t>You are provided with the following historical information for the association:</t>
  </si>
  <si>
    <t>from accident year lag 0</t>
  </si>
  <si>
    <t>from accident year lag 1</t>
  </si>
  <si>
    <t>from accident year lag 2</t>
  </si>
  <si>
    <t>from accident year lag 3</t>
  </si>
  <si>
    <r>
      <t>·</t>
    </r>
    <r>
      <rPr>
        <sz val="7"/>
        <color theme="8" tint="-0.499984740745262"/>
        <rFont val="Times New Roman"/>
        <family val="1"/>
      </rPr>
      <t xml:space="preserve">       </t>
    </r>
    <r>
      <rPr>
        <sz val="12"/>
        <color theme="8" tint="-0.499984740745262"/>
        <rFont val="Times New Roman"/>
        <family val="1"/>
      </rPr>
      <t>Report year 2021 ultimate claims are comprised of the following:</t>
    </r>
  </si>
  <si>
    <r>
      <t>·</t>
    </r>
    <r>
      <rPr>
        <sz val="7"/>
        <color theme="8" tint="-0.499984740745262"/>
        <rFont val="Times New Roman"/>
        <family val="1"/>
      </rPr>
      <t xml:space="preserve">       </t>
    </r>
    <r>
      <rPr>
        <sz val="12"/>
        <color theme="8" tint="-0.499984740745262"/>
        <rFont val="Times New Roman"/>
        <family val="1"/>
      </rPr>
      <t>The annual claim trend is 8.5%.</t>
    </r>
  </si>
  <si>
    <t>Trend</t>
  </si>
  <si>
    <r>
      <t>(</t>
    </r>
    <r>
      <rPr>
        <i/>
        <sz val="12"/>
        <color theme="8" tint="-0.499984740745262"/>
        <rFont val="Times New Roman"/>
        <family val="1"/>
      </rPr>
      <t>1 point</t>
    </r>
    <r>
      <rPr>
        <sz val="12"/>
        <color theme="8" tint="-0.499984740745262"/>
        <rFont val="Times New Roman"/>
        <family val="1"/>
      </rPr>
      <t>)  Compare the size of expected ultimate claims for report year 2024 to expected ultimate claims for accident year 2024.</t>
    </r>
  </si>
  <si>
    <r>
      <t>(</t>
    </r>
    <r>
      <rPr>
        <i/>
        <sz val="12"/>
        <color theme="8" tint="-0.499984740745262"/>
        <rFont val="Times New Roman"/>
        <family val="1"/>
      </rPr>
      <t>1 point</t>
    </r>
    <r>
      <rPr>
        <sz val="12"/>
        <color theme="8" tint="-0.499984740745262"/>
        <rFont val="Times New Roman"/>
        <family val="1"/>
      </rPr>
      <t>)  Explain why members with claims-made policies for prior years will have a coverage gap if they decide to get coverage with the association on January 1, 2024.</t>
    </r>
  </si>
  <si>
    <r>
      <t>(</t>
    </r>
    <r>
      <rPr>
        <i/>
        <sz val="12"/>
        <color theme="8" tint="-0.499984740745262"/>
        <rFont val="Times New Roman"/>
        <family val="1"/>
      </rPr>
      <t>3 points</t>
    </r>
    <r>
      <rPr>
        <sz val="12"/>
        <color theme="8" tint="-0.499984740745262"/>
        <rFont val="Times New Roman"/>
        <family val="1"/>
      </rPr>
      <t>)</t>
    </r>
  </si>
  <si>
    <r>
      <t>(</t>
    </r>
    <r>
      <rPr>
        <i/>
        <sz val="12"/>
        <color theme="8" tint="-0.499984740745262"/>
        <rFont val="Times New Roman"/>
        <family val="1"/>
      </rPr>
      <t>1.5 points</t>
    </r>
    <r>
      <rPr>
        <sz val="12"/>
        <color theme="8" tint="-0.499984740745262"/>
        <rFont val="Times New Roman"/>
        <family val="1"/>
      </rPr>
      <t>)  Explain how insurance policy deductibles assist in reducing both moral and morale hazard.</t>
    </r>
  </si>
  <si>
    <r>
      <t>(</t>
    </r>
    <r>
      <rPr>
        <i/>
        <sz val="12"/>
        <color theme="8" tint="-0.499984740745262"/>
        <rFont val="Times New Roman"/>
        <family val="1"/>
      </rPr>
      <t>1 point</t>
    </r>
    <r>
      <rPr>
        <sz val="12"/>
        <color theme="8" tint="-0.499984740745262"/>
        <rFont val="Times New Roman"/>
        <family val="1"/>
      </rPr>
      <t>)  Define the following terms::</t>
    </r>
  </si>
  <si>
    <t>(i)            Franchise deductible</t>
  </si>
  <si>
    <t>(ii)           Disappearing deductible</t>
  </si>
  <si>
    <t>Policy</t>
  </si>
  <si>
    <t>Straight Deductible</t>
  </si>
  <si>
    <t>Coinsurance Requirement</t>
  </si>
  <si>
    <t>85% of property value</t>
  </si>
  <si>
    <t>100% of property value</t>
  </si>
  <si>
    <t>None</t>
  </si>
  <si>
    <t>90% of property value</t>
  </si>
  <si>
    <t>Property 
Value</t>
  </si>
  <si>
    <t>Insured 
Limit</t>
  </si>
  <si>
    <t xml:space="preserve">The policy terms are applied in the following order: </t>
  </si>
  <si>
    <r>
      <t>·</t>
    </r>
    <r>
      <rPr>
        <sz val="7"/>
        <color theme="8" tint="-0.499984740745262"/>
        <rFont val="Times New Roman"/>
        <family val="1"/>
      </rPr>
      <t xml:space="preserve">       </t>
    </r>
    <r>
      <rPr>
        <sz val="12"/>
        <color theme="8" tint="-0.499984740745262"/>
        <rFont val="Times New Roman"/>
        <family val="1"/>
      </rPr>
      <t>coinsurance requirement</t>
    </r>
  </si>
  <si>
    <r>
      <t>·</t>
    </r>
    <r>
      <rPr>
        <sz val="7"/>
        <color theme="8" tint="-0.499984740745262"/>
        <rFont val="Times New Roman"/>
        <family val="1"/>
      </rPr>
      <t xml:space="preserve">       </t>
    </r>
    <r>
      <rPr>
        <sz val="12"/>
        <color theme="8" tint="-0.499984740745262"/>
        <rFont val="Times New Roman"/>
        <family val="1"/>
      </rPr>
      <t>limit</t>
    </r>
  </si>
  <si>
    <r>
      <t>·</t>
    </r>
    <r>
      <rPr>
        <sz val="7"/>
        <color theme="8" tint="-0.499984740745262"/>
        <rFont val="Times New Roman"/>
        <family val="1"/>
      </rPr>
      <t xml:space="preserve">       </t>
    </r>
    <r>
      <rPr>
        <sz val="12"/>
        <color theme="8" tint="-0.499984740745262"/>
        <rFont val="Times New Roman"/>
        <family val="1"/>
      </rPr>
      <t>deductible</t>
    </r>
  </si>
  <si>
    <t>(i)            3,500</t>
  </si>
  <si>
    <t>(ii)           350,000</t>
  </si>
  <si>
    <t>Loss Size (billions)</t>
  </si>
  <si>
    <t>Loss sizes are independent of one another and independent of the number of losses.</t>
  </si>
  <si>
    <r>
      <t>(</t>
    </r>
    <r>
      <rPr>
        <i/>
        <sz val="12"/>
        <color theme="8" tint="-0.499984740745262"/>
        <rFont val="Times New Roman"/>
        <family val="1"/>
      </rPr>
      <t>1.5 points</t>
    </r>
    <r>
      <rPr>
        <sz val="12"/>
        <color theme="8" tint="-0.499984740745262"/>
        <rFont val="Times New Roman"/>
        <family val="1"/>
      </rPr>
      <t>)  Demonstrate that the mean and coefficient of variation of aggregate losses are 2 billion and 1.118, respectively.</t>
    </r>
  </si>
  <si>
    <r>
      <t>(</t>
    </r>
    <r>
      <rPr>
        <i/>
        <sz val="12"/>
        <color theme="8" tint="-0.499984740745262"/>
        <rFont val="Times New Roman"/>
        <family val="1"/>
      </rPr>
      <t>3 points</t>
    </r>
    <r>
      <rPr>
        <sz val="12"/>
        <color theme="8" tint="-0.499984740745262"/>
        <rFont val="Times New Roman"/>
        <family val="1"/>
      </rPr>
      <t>)  Complete the following aggregate loss probability table:</t>
    </r>
  </si>
  <si>
    <t>Aggregate Losses 
(billion)</t>
  </si>
  <si>
    <t>You decide to approximate aggregate losses with a lognormal distribution.</t>
  </si>
  <si>
    <r>
      <t>(</t>
    </r>
    <r>
      <rPr>
        <i/>
        <sz val="12"/>
        <color theme="8" tint="-0.499984740745262"/>
        <rFont val="Times New Roman"/>
        <family val="1"/>
      </rPr>
      <t>1.5 points</t>
    </r>
    <r>
      <rPr>
        <sz val="12"/>
        <color theme="8" tint="-0.499984740745262"/>
        <rFont val="Times New Roman"/>
        <family val="1"/>
      </rPr>
      <t xml:space="preserve">)  Calculate the method of moments estimates for </t>
    </r>
    <r>
      <rPr>
        <i/>
        <sz val="12"/>
        <color theme="8" tint="-0.499984740745262"/>
        <rFont val="Times New Roman"/>
        <family val="1"/>
      </rPr>
      <t xml:space="preserve">μ </t>
    </r>
    <r>
      <rPr>
        <sz val="12"/>
        <color theme="8" tint="-0.499984740745262"/>
        <rFont val="Times New Roman"/>
        <family val="1"/>
      </rPr>
      <t xml:space="preserve">and </t>
    </r>
    <r>
      <rPr>
        <i/>
        <sz val="12"/>
        <color theme="8" tint="-0.499984740745262"/>
        <rFont val="Times New Roman"/>
        <family val="1"/>
      </rPr>
      <t>σ</t>
    </r>
    <r>
      <rPr>
        <vertAlign val="superscript"/>
        <sz val="12"/>
        <color theme="8" tint="-0.499984740745262"/>
        <rFont val="Times New Roman"/>
        <family val="1"/>
      </rPr>
      <t>2</t>
    </r>
    <r>
      <rPr>
        <sz val="12"/>
        <color theme="8" tint="-0.499984740745262"/>
        <rFont val="Times New Roman"/>
        <family val="1"/>
      </rPr>
      <t>.</t>
    </r>
  </si>
  <si>
    <t>Loss trend</t>
  </si>
  <si>
    <r>
      <t xml:space="preserve">MLE of </t>
    </r>
    <r>
      <rPr>
        <i/>
        <sz val="12"/>
        <color theme="8" tint="-0.499984740745262"/>
        <rFont val="Times New Roman"/>
        <family val="1"/>
      </rPr>
      <t>θ</t>
    </r>
    <r>
      <rPr>
        <sz val="12"/>
        <color theme="8" tint="-0.499984740745262"/>
        <rFont val="Times New Roman"/>
        <family val="1"/>
      </rPr>
      <t xml:space="preserve"> </t>
    </r>
  </si>
  <si>
    <r>
      <t>(</t>
    </r>
    <r>
      <rPr>
        <i/>
        <sz val="12"/>
        <color theme="8" tint="-0.499984740745262"/>
        <rFont val="Times New Roman"/>
        <family val="1"/>
      </rPr>
      <t>1.5 points</t>
    </r>
    <r>
      <rPr>
        <sz val="12"/>
        <color theme="8" tint="-0.499984740745262"/>
        <rFont val="Times New Roman"/>
        <family val="1"/>
      </rPr>
      <t>)  Calculate the renewal risk loads for each of the three accounts using the Marginal Variance method.</t>
    </r>
  </si>
  <si>
    <t>years after expiration of agreement</t>
  </si>
  <si>
    <t>You are given the following information for four property insurance policies:</t>
  </si>
  <si>
    <r>
      <t>(</t>
    </r>
    <r>
      <rPr>
        <i/>
        <sz val="12"/>
        <color theme="8" tint="-0.499984740745262"/>
        <rFont val="Times New Roman"/>
        <family val="1"/>
      </rPr>
      <t>1.5 points</t>
    </r>
    <r>
      <rPr>
        <sz val="12"/>
        <color theme="8" tint="-0.499984740745262"/>
        <rFont val="Times New Roman"/>
        <family val="1"/>
      </rPr>
      <t>)  Calculate the revised expected loss cost for each year in 2019-2022.</t>
    </r>
  </si>
  <si>
    <t>Ability to identify and use best predictors</t>
  </si>
  <si>
    <t>Best predictors are stable over time</t>
  </si>
  <si>
    <r>
      <t>(</t>
    </r>
    <r>
      <rPr>
        <i/>
        <sz val="12"/>
        <color theme="8" tint="-0.499984740745262"/>
        <rFont val="Times New Roman"/>
        <family val="1"/>
      </rPr>
      <t>6 points</t>
    </r>
    <r>
      <rPr>
        <sz val="12"/>
        <color theme="8" tint="-0.499984740745262"/>
        <rFont val="Times New Roman"/>
        <family val="1"/>
      </rPr>
      <t>)  You are given the following data extracted from a triangle of cumulative paid losses:</t>
    </r>
  </si>
  <si>
    <r>
      <t>·</t>
    </r>
    <r>
      <rPr>
        <sz val="7"/>
        <color theme="8" tint="-0.499984740745262"/>
        <rFont val="Times New Roman"/>
        <family val="1"/>
      </rPr>
      <t xml:space="preserve">       </t>
    </r>
    <r>
      <rPr>
        <sz val="12"/>
        <color theme="8" tint="-0.499984740745262"/>
        <rFont val="Times New Roman"/>
        <family val="1"/>
      </rPr>
      <t>The required return on marginal surplus is 10% and the z-score is 1.5.</t>
    </r>
  </si>
  <si>
    <t>z-score</t>
  </si>
  <si>
    <t>Return on marginal surplus</t>
  </si>
  <si>
    <r>
      <t>(</t>
    </r>
    <r>
      <rPr>
        <i/>
        <sz val="12"/>
        <color theme="8" tint="-0.499984740745262"/>
        <rFont val="Times New Roman"/>
        <family val="1"/>
      </rPr>
      <t>4 points</t>
    </r>
    <r>
      <rPr>
        <sz val="12"/>
        <color theme="8" tint="-0.499984740745262"/>
        <rFont val="Times New Roman"/>
        <family val="1"/>
      </rPr>
      <t>)  You are given the following information for a general insurance company that writes retrospectively rated policies:</t>
    </r>
  </si>
  <si>
    <t>Cumulative Expected Percentage of Loss Emerged</t>
  </si>
  <si>
    <t>Incremental Loss Capping Ratio</t>
  </si>
  <si>
    <r>
      <t>·</t>
    </r>
    <r>
      <rPr>
        <sz val="7"/>
        <color theme="8" tint="-0.499984740745262"/>
        <rFont val="Times New Roman"/>
        <family val="1"/>
      </rPr>
      <t xml:space="preserve">       </t>
    </r>
    <r>
      <rPr>
        <sz val="12"/>
        <color theme="8" tint="-0.499984740745262"/>
        <rFont val="Times New Roman"/>
        <family val="1"/>
      </rPr>
      <t xml:space="preserve">You assign a score of 1 </t>
    </r>
    <r>
      <rPr>
        <u/>
        <sz val="12"/>
        <color theme="8" tint="-0.499984740745262"/>
        <rFont val="Times New Roman"/>
        <family val="1"/>
      </rPr>
      <t>or</t>
    </r>
    <r>
      <rPr>
        <sz val="12"/>
        <color theme="8" tint="-0.499984740745262"/>
        <rFont val="Times New Roman"/>
        <family val="1"/>
      </rPr>
      <t xml:space="preserve"> 5 to each risk indicator.  A score of 1 represents poor practice, while a score of 5 represents good practice. </t>
    </r>
  </si>
  <si>
    <r>
      <t>·</t>
    </r>
    <r>
      <rPr>
        <sz val="7"/>
        <color theme="8" tint="-0.499984740745262"/>
        <rFont val="Times New Roman"/>
        <family val="1"/>
      </rPr>
      <t xml:space="preserve">       </t>
    </r>
    <r>
      <rPr>
        <sz val="12"/>
        <color theme="8" tint="-0.499984740745262"/>
        <rFont val="Times New Roman"/>
        <family val="1"/>
      </rPr>
      <t xml:space="preserve">Two different models were used to estimate the claim liabilities.  The first model has 8 predictors and produces a result of 12 million.  The second model has 6 predictors and produces a result of 23 million. </t>
    </r>
  </si>
  <si>
    <r>
      <t>·</t>
    </r>
    <r>
      <rPr>
        <sz val="7"/>
        <color theme="8" tint="-0.499984740745262"/>
        <rFont val="Times New Roman"/>
        <family val="1"/>
      </rPr>
      <t xml:space="preserve">       </t>
    </r>
    <r>
      <rPr>
        <sz val="12"/>
        <color theme="8" tint="-0.499984740745262"/>
        <rFont val="Times New Roman"/>
        <family val="1"/>
      </rPr>
      <t>The claims data used for modeling was reconciled to the general ledger.  There were no material differences.</t>
    </r>
  </si>
  <si>
    <r>
      <t>(</t>
    </r>
    <r>
      <rPr>
        <i/>
        <sz val="12"/>
        <color theme="8" tint="-0.499984740745262"/>
        <rFont val="Times New Roman"/>
        <family val="1"/>
      </rPr>
      <t>2.5 points</t>
    </r>
    <r>
      <rPr>
        <sz val="12"/>
        <color theme="8" tint="-0.499984740745262"/>
        <rFont val="Times New Roman"/>
        <family val="1"/>
      </rPr>
      <t>)  Complete the following internal systemic risk balanced scorecard:</t>
    </r>
  </si>
  <si>
    <r>
      <t>Severity Relativity (R</t>
    </r>
    <r>
      <rPr>
        <b/>
        <vertAlign val="subscript"/>
        <sz val="12"/>
        <color theme="8" tint="-0.499984740745262"/>
        <rFont val="Times New Roman"/>
        <family val="1"/>
      </rPr>
      <t>t</t>
    </r>
    <r>
      <rPr>
        <b/>
        <sz val="12"/>
        <color theme="8" tint="-0.499984740745262"/>
        <rFont val="Times New Roman"/>
        <family val="1"/>
      </rPr>
      <t>)</t>
    </r>
  </si>
  <si>
    <t>You are considering using the increased limit factor (ILF) method to estimate ultimate claims for the layer.  You have the following additional information:</t>
  </si>
  <si>
    <t xml:space="preserve">A regional association of professionals is considering a malpractice coverage program for its members.  The members were experiencing availability and affordability issues in the insurance market.  It is thought that better terms can be had in the market by negotiating as a group. </t>
  </si>
  <si>
    <t xml:space="preserve">All of the association members have been practicing for at least four years.  Some members have purchased claims-made coverage in the past, but premiums were considered too high. </t>
  </si>
  <si>
    <r>
      <t>(</t>
    </r>
    <r>
      <rPr>
        <i/>
        <sz val="12"/>
        <color theme="8" tint="-0.499984740745262"/>
        <rFont val="Times New Roman"/>
        <family val="1"/>
      </rPr>
      <t>1.5 points</t>
    </r>
    <r>
      <rPr>
        <sz val="12"/>
        <color theme="8" tint="-0.499984740745262"/>
        <rFont val="Times New Roman"/>
        <family val="1"/>
      </rPr>
      <t>)  Determine the total amount paid by the insurance company if the following loss amounts occurred on each of policies A to D:</t>
    </r>
  </si>
  <si>
    <r>
      <t>(</t>
    </r>
    <r>
      <rPr>
        <i/>
        <sz val="12"/>
        <color theme="8" tint="-0.499984740745262"/>
        <rFont val="Times New Roman"/>
        <family val="1"/>
      </rPr>
      <t>6 points</t>
    </r>
    <r>
      <rPr>
        <sz val="12"/>
        <color theme="8" tint="-0.499984740745262"/>
        <rFont val="Times New Roman"/>
        <family val="1"/>
      </rPr>
      <t>)  You are using a collective risk model to model catastrophe risks.  The annual number of catastrophe losses has a Poisson distribution with mean 1.  The loss size distribution for catastrophes is as follows:</t>
    </r>
  </si>
  <si>
    <r>
      <t>(</t>
    </r>
    <r>
      <rPr>
        <i/>
        <sz val="12"/>
        <color theme="8" tint="-0.499984740745262"/>
        <rFont val="Times New Roman"/>
        <family val="1"/>
      </rPr>
      <t>3 points</t>
    </r>
    <r>
      <rPr>
        <sz val="12"/>
        <color theme="8" tint="-0.499984740745262"/>
        <rFont val="Times New Roman"/>
        <family val="1"/>
      </rPr>
      <t>)  Calculate the annual experience rating loss cost for each year in 2019-2022.</t>
    </r>
  </si>
  <si>
    <t>Changing weather patterns are creating uncertainty in the projection of future losses.  To allow for this, the 2019-2022 losses are to be adjusted as follows:</t>
  </si>
  <si>
    <r>
      <t xml:space="preserve">MLE of </t>
    </r>
    <r>
      <rPr>
        <i/>
        <sz val="12"/>
        <color theme="8" tint="-0.499984740745262"/>
        <rFont val="Times New Roman"/>
        <family val="1"/>
      </rPr>
      <t>ω</t>
    </r>
    <r>
      <rPr>
        <sz val="13.2"/>
        <color theme="8" tint="-0.499984740745262"/>
        <rFont val="Times New Roman"/>
        <family val="1"/>
      </rPr>
      <t xml:space="preserve"> </t>
    </r>
  </si>
  <si>
    <r>
      <t xml:space="preserve">A likelihood ratio test indicates that </t>
    </r>
    <r>
      <rPr>
        <i/>
        <sz val="12"/>
        <color theme="8" tint="-0.499984740745262"/>
        <rFont val="Times New Roman"/>
        <family val="1"/>
      </rPr>
      <t>ω</t>
    </r>
    <r>
      <rPr>
        <sz val="12"/>
        <color theme="8" tint="-0.499984740745262"/>
        <rFont val="Times New Roman"/>
        <family val="1"/>
      </rPr>
      <t>=1 is a plausible value.  Using this value and re-estimating the other parameters leads to a significant reduction in the estimated scale factor.</t>
    </r>
  </si>
  <si>
    <r>
      <t>(</t>
    </r>
    <r>
      <rPr>
        <i/>
        <sz val="12"/>
        <color theme="8" tint="-0.499984740745262"/>
        <rFont val="Times New Roman"/>
        <family val="1"/>
      </rPr>
      <t>4 points</t>
    </r>
    <r>
      <rPr>
        <sz val="12"/>
        <color theme="8" tint="-0.499984740745262"/>
        <rFont val="Times New Roman"/>
        <family val="1"/>
      </rPr>
      <t>)  ABC Reinsurance Company has three property catastrophe accounts, X, Y and Z.</t>
    </r>
  </si>
  <si>
    <t>ABC is considering using the Marginal Variance method to allocate risk loads.  The risk load for the combined portfolio of the three accounts is the same as that calculated using the Marginal Surplus method.</t>
  </si>
  <si>
    <t>Completed 
Retro Adjustments 
as of 12/31/22</t>
  </si>
  <si>
    <t>Premium 
Booked from Prior 
Adjustment</t>
  </si>
  <si>
    <t>Losses 
Reported at 
Prior Retro 
Adjustment</t>
  </si>
  <si>
    <r>
      <t>·</t>
    </r>
    <r>
      <rPr>
        <sz val="7"/>
        <color theme="8" tint="-0.499984740745262"/>
        <rFont val="Times New Roman"/>
        <family val="1"/>
      </rPr>
      <t xml:space="preserve">       </t>
    </r>
    <r>
      <rPr>
        <sz val="12"/>
        <color theme="8" tint="-0.499984740745262"/>
        <rFont val="Times New Roman"/>
        <family val="1"/>
      </rPr>
      <t>The reinsurance with X-Re is for 85% of the aggregate loss layer (i.e., partcipation by UVW of 15% in the aggregate excess layer).</t>
    </r>
  </si>
  <si>
    <t>UVW participation</t>
  </si>
  <si>
    <r>
      <t>(</t>
    </r>
    <r>
      <rPr>
        <i/>
        <sz val="12"/>
        <color theme="8" tint="-0.499984740745262"/>
        <rFont val="Times New Roman"/>
        <family val="1"/>
      </rPr>
      <t>1.5 points</t>
    </r>
    <r>
      <rPr>
        <sz val="12"/>
        <color theme="8" tint="-0.499984740745262"/>
        <rFont val="Times New Roman"/>
        <family val="1"/>
      </rPr>
      <t>)  Determine the reinsurance premium.  [Using Excel’s Goal Seek function is an acceptable method for determining this amount.]</t>
    </r>
  </si>
  <si>
    <r>
      <t>(</t>
    </r>
    <r>
      <rPr>
        <i/>
        <sz val="12"/>
        <color theme="8" tint="-0.499984740745262"/>
        <rFont val="Times New Roman"/>
        <family val="1"/>
      </rPr>
      <t>4 points</t>
    </r>
    <r>
      <rPr>
        <sz val="12"/>
        <color theme="8" tint="-0.499984740745262"/>
        <rFont val="Times New Roman"/>
        <family val="1"/>
      </rPr>
      <t>)  You are estimating ultimate claims for the layer of 500,000 excess of 250,000.  You are given the following information including estimated cumulative development factors (CDFs):</t>
    </r>
  </si>
  <si>
    <t xml:space="preserve">The association has decided upon obtaining occurrence coverage policies for its members.  All members that obtained claims-made coverage policies had effective dates of January 1 with a policy term of one year. </t>
  </si>
  <si>
    <r>
      <t>(</t>
    </r>
    <r>
      <rPr>
        <i/>
        <sz val="12"/>
        <color theme="8" tint="-0.499984740745262"/>
        <rFont val="Times New Roman"/>
        <family val="1"/>
      </rPr>
      <t>1 point</t>
    </r>
    <r>
      <rPr>
        <sz val="12"/>
        <color theme="8" tint="-0.499984740745262"/>
        <rFont val="Times New Roman"/>
        <family val="1"/>
      </rPr>
      <t>)  Demonstrate that the renewal risk loads for accounts X, Y and Z, as calculated in both parts (a) and (b), are not renewal additive.</t>
    </r>
  </si>
  <si>
    <t>Premium 
Booked 
as of 
12/31/22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</si>
</sst>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_);_(* \(#,##0\);_(* &quot;-&quot;??_);_(@_)"/>
    <numFmt numFmtId="165" formatCode="0.0%"/>
    <numFmt numFmtId="166" formatCode="0.000"/>
    <numFmt numFmtId="167" formatCode="0.0"/>
    <numFmt numFmtId="168" formatCode="_(* #,##0.0000_);_(* \(#,##0.0000\);_(* &quot;-&quot;??_);_(@_)"/>
    <numFmt numFmtId="169" formatCode="0.0000%"/>
    <numFmt numFmtId="170" formatCode="_(* #,##0_);_(* \(#,##0\);_(* &quot;-&quot;????_);_(@_)"/>
    <numFmt numFmtId="171" formatCode="0.0000"/>
  </numFmts>
  <fonts count="26" x14ac:knownFonts="1">
    <font>
      <sz val="11"/>
      <color theme="1"/>
      <name val="Calibri"/>
      <family val="2"/>
      <scheme val="minor"/>
    </font>
    <font>
      <sz val="11"/>
      <color theme="1"/>
      <name val="Calibri"/>
      <family val="2"/>
      <scheme val="minor"/>
    </font>
    <font>
      <b/>
      <sz val="14"/>
      <color rgb="FF002060"/>
      <name val="Times New Roman"/>
      <family val="1"/>
    </font>
    <font>
      <sz val="12"/>
      <color rgb="FF002060"/>
      <name val="Times New Roman"/>
      <family val="1"/>
    </font>
    <font>
      <sz val="12"/>
      <color theme="1"/>
      <name val="Times New Roman"/>
      <family val="1"/>
    </font>
    <font>
      <sz val="12"/>
      <color theme="8" tint="-0.499984740745262"/>
      <name val="Times New Roman"/>
      <family val="1"/>
    </font>
    <font>
      <b/>
      <i/>
      <sz val="12"/>
      <color theme="8" tint="-0.499984740745262"/>
      <name val="Times New Roman"/>
      <family val="1"/>
    </font>
    <font>
      <i/>
      <sz val="12"/>
      <color theme="8" tint="-0.499984740745262"/>
      <name val="Times New Roman"/>
      <family val="1"/>
    </font>
    <font>
      <b/>
      <sz val="12"/>
      <color theme="8" tint="-0.499984740745262"/>
      <name val="Times New Roman"/>
      <family val="1"/>
    </font>
    <font>
      <sz val="12"/>
      <color theme="8" tint="-0.499984740745262"/>
      <name val="Symbol"/>
      <family val="1"/>
      <charset val="2"/>
    </font>
    <font>
      <sz val="7"/>
      <color theme="8" tint="-0.499984740745262"/>
      <name val="Times New Roman"/>
      <family val="1"/>
    </font>
    <font>
      <sz val="12"/>
      <name val="Times New Roman"/>
      <family val="1"/>
    </font>
    <font>
      <sz val="11"/>
      <name val="Calibri"/>
      <family val="2"/>
      <scheme val="minor"/>
    </font>
    <font>
      <i/>
      <sz val="12"/>
      <name val="Times New Roman"/>
      <family val="1"/>
    </font>
    <font>
      <sz val="8"/>
      <name val="Calibri"/>
      <family val="2"/>
      <scheme val="minor"/>
    </font>
    <font>
      <b/>
      <sz val="12"/>
      <color theme="1"/>
      <name val="Times New Roman"/>
      <family val="1"/>
    </font>
    <font>
      <b/>
      <i/>
      <sz val="12"/>
      <color theme="4" tint="-0.499984740745262"/>
      <name val="Times New Roman"/>
      <family val="1"/>
    </font>
    <font>
      <sz val="11"/>
      <color theme="1"/>
      <name val="Times New Roman"/>
      <family val="1"/>
    </font>
    <font>
      <i/>
      <vertAlign val="superscript"/>
      <sz val="12"/>
      <color theme="8" tint="-0.499984740745262"/>
      <name val="Times New Roman"/>
      <family val="1"/>
    </font>
    <font>
      <u/>
      <sz val="12"/>
      <color theme="8" tint="-0.499984740745262"/>
      <name val="Times New Roman"/>
      <family val="1"/>
    </font>
    <font>
      <sz val="12"/>
      <color rgb="FF0070C0"/>
      <name val="Times New Roman"/>
      <family val="1"/>
    </font>
    <font>
      <sz val="13.2"/>
      <color theme="8" tint="-0.499984740745262"/>
      <name val="Times New Roman"/>
      <family val="1"/>
    </font>
    <font>
      <b/>
      <sz val="11"/>
      <color theme="8" tint="-0.499984740745262"/>
      <name val="Times New Roman"/>
      <family val="1"/>
    </font>
    <font>
      <sz val="11"/>
      <color theme="8" tint="-0.499984740745262"/>
      <name val="Times New Roman"/>
      <family val="1"/>
    </font>
    <font>
      <vertAlign val="superscript"/>
      <sz val="12"/>
      <color theme="8" tint="-0.499984740745262"/>
      <name val="Times New Roman"/>
      <family val="1"/>
    </font>
    <font>
      <b/>
      <vertAlign val="subscript"/>
      <sz val="12"/>
      <color theme="8" tint="-0.499984740745262"/>
      <name val="Times New Roman"/>
      <family val="1"/>
    </font>
  </fonts>
  <fills count="8">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0" tint="-4.9989318521683403E-2"/>
        <bgColor indexed="64"/>
      </patternFill>
    </fill>
    <fill>
      <patternFill patternType="gray0625">
        <bgColor theme="0" tint="-4.9989318521683403E-2"/>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3">
    <xf numFmtId="0" fontId="0" fillId="0" borderId="0" xfId="0"/>
    <xf numFmtId="0" fontId="2" fillId="3" borderId="0" xfId="0" applyFont="1" applyFill="1"/>
    <xf numFmtId="0" fontId="3" fillId="3" borderId="0" xfId="0" applyFont="1" applyFill="1"/>
    <xf numFmtId="0" fontId="4" fillId="3" borderId="0" xfId="0" applyFont="1" applyFill="1"/>
    <xf numFmtId="0" fontId="4" fillId="0" borderId="0" xfId="0" applyFont="1"/>
    <xf numFmtId="0" fontId="5" fillId="4" borderId="0" xfId="0" applyFont="1" applyFill="1" applyAlignment="1">
      <alignment vertical="center"/>
    </xf>
    <xf numFmtId="0" fontId="5" fillId="4" borderId="0" xfId="0" applyFont="1" applyFill="1" applyAlignment="1">
      <alignment vertical="center" wrapText="1"/>
    </xf>
    <xf numFmtId="0" fontId="5" fillId="4" borderId="0" xfId="0" applyFont="1" applyFill="1"/>
    <xf numFmtId="0" fontId="4" fillId="4" borderId="0" xfId="0" applyFont="1" applyFill="1"/>
    <xf numFmtId="0" fontId="6" fillId="4" borderId="0" xfId="0" applyFont="1" applyFill="1"/>
    <xf numFmtId="0" fontId="6" fillId="2" borderId="0" xfId="0" applyFont="1" applyFill="1"/>
    <xf numFmtId="0" fontId="7" fillId="4" borderId="0" xfId="0" applyFont="1" applyFill="1"/>
    <xf numFmtId="0" fontId="5" fillId="4" borderId="0" xfId="0" applyFont="1" applyFill="1" applyAlignment="1">
      <alignment vertical="top"/>
    </xf>
    <xf numFmtId="0" fontId="9" fillId="4" borderId="0" xfId="0" applyFont="1" applyFill="1" applyAlignment="1">
      <alignment horizontal="left" vertical="center"/>
    </xf>
    <xf numFmtId="0" fontId="5" fillId="4" borderId="1" xfId="0"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8" fillId="4" borderId="1" xfId="0" applyFont="1" applyFill="1" applyBorder="1" applyAlignment="1">
      <alignment horizontal="center" wrapText="1"/>
    </xf>
    <xf numFmtId="0" fontId="8" fillId="4" borderId="0" xfId="0" applyFont="1" applyFill="1" applyAlignment="1">
      <alignment vertical="center" wrapText="1"/>
    </xf>
    <xf numFmtId="0" fontId="8" fillId="4" borderId="0" xfId="0" applyFont="1" applyFill="1" applyAlignment="1">
      <alignment horizontal="center" vertical="center" wrapText="1"/>
    </xf>
    <xf numFmtId="165" fontId="5" fillId="4" borderId="1" xfId="2" applyNumberFormat="1" applyFont="1" applyFill="1" applyBorder="1" applyAlignment="1">
      <alignment horizontal="center" vertical="center" wrapText="1"/>
    </xf>
    <xf numFmtId="0" fontId="8" fillId="4" borderId="3" xfId="0" applyFont="1" applyFill="1" applyBorder="1" applyAlignment="1">
      <alignment horizontal="center" wrapText="1"/>
    </xf>
    <xf numFmtId="0" fontId="5" fillId="4" borderId="0" xfId="0" applyFont="1" applyFill="1" applyAlignment="1">
      <alignment vertical="top" wrapText="1"/>
    </xf>
    <xf numFmtId="9" fontId="5" fillId="4" borderId="1" xfId="0" applyNumberFormat="1" applyFont="1" applyFill="1" applyBorder="1" applyAlignment="1">
      <alignment horizontal="center" vertical="center" wrapText="1"/>
    </xf>
    <xf numFmtId="0" fontId="11" fillId="0" borderId="0" xfId="0" applyFont="1"/>
    <xf numFmtId="0" fontId="12" fillId="0" borderId="0" xfId="0" applyFont="1"/>
    <xf numFmtId="0" fontId="5" fillId="4" borderId="0" xfId="0" applyFont="1" applyFill="1" applyAlignment="1">
      <alignment horizontal="left" vertical="center"/>
    </xf>
    <xf numFmtId="0" fontId="11" fillId="0" borderId="0" xfId="0" applyFont="1" applyAlignment="1">
      <alignment vertical="top"/>
    </xf>
    <xf numFmtId="0" fontId="12" fillId="0" borderId="0" xfId="0" applyFont="1" applyAlignment="1">
      <alignment vertical="top"/>
    </xf>
    <xf numFmtId="0" fontId="4" fillId="0" borderId="0" xfId="0" applyFont="1" applyAlignment="1">
      <alignment vertical="top"/>
    </xf>
    <xf numFmtId="0" fontId="0" fillId="0" borderId="0" xfId="0" applyAlignment="1">
      <alignment vertical="top"/>
    </xf>
    <xf numFmtId="43" fontId="0" fillId="0" borderId="0" xfId="1" applyFont="1"/>
    <xf numFmtId="168" fontId="0" fillId="0" borderId="0" xfId="1" applyNumberFormat="1" applyFont="1"/>
    <xf numFmtId="43" fontId="0" fillId="0" borderId="0" xfId="0" applyNumberFormat="1"/>
    <xf numFmtId="165" fontId="0" fillId="0" borderId="0" xfId="2" applyNumberFormat="1" applyFont="1"/>
    <xf numFmtId="169" fontId="0" fillId="0" borderId="0" xfId="2" applyNumberFormat="1" applyFont="1"/>
    <xf numFmtId="170" fontId="0" fillId="0" borderId="0" xfId="0" applyNumberFormat="1"/>
    <xf numFmtId="164" fontId="0" fillId="0" borderId="0" xfId="1" applyNumberFormat="1" applyFont="1"/>
    <xf numFmtId="0" fontId="0" fillId="0" borderId="0" xfId="0" applyAlignment="1">
      <alignment horizontal="right"/>
    </xf>
    <xf numFmtId="164" fontId="0" fillId="0" borderId="0" xfId="0" applyNumberFormat="1"/>
    <xf numFmtId="3" fontId="0" fillId="0" borderId="0" xfId="0" applyNumberFormat="1"/>
    <xf numFmtId="10" fontId="0" fillId="0" borderId="0" xfId="0" applyNumberFormat="1"/>
    <xf numFmtId="0" fontId="0" fillId="2" borderId="0" xfId="0" applyFill="1"/>
    <xf numFmtId="3" fontId="0" fillId="2" borderId="0" xfId="0" applyNumberFormat="1" applyFill="1"/>
    <xf numFmtId="10" fontId="0" fillId="2" borderId="0" xfId="0" applyNumberFormat="1" applyFill="1"/>
    <xf numFmtId="164" fontId="0" fillId="2" borderId="0" xfId="1" applyNumberFormat="1" applyFont="1" applyFill="1"/>
    <xf numFmtId="0" fontId="15" fillId="2" borderId="0" xfId="0" applyFont="1" applyFill="1"/>
    <xf numFmtId="0" fontId="16" fillId="4" borderId="0" xfId="0" applyFont="1" applyFill="1"/>
    <xf numFmtId="0" fontId="0" fillId="4" borderId="0" xfId="0" applyFill="1"/>
    <xf numFmtId="0" fontId="8" fillId="4" borderId="1" xfId="0" applyFont="1" applyFill="1" applyBorder="1" applyAlignment="1">
      <alignment horizontal="center"/>
    </xf>
    <xf numFmtId="0" fontId="5" fillId="4" borderId="1" xfId="0" applyFont="1" applyFill="1" applyBorder="1" applyAlignment="1">
      <alignment horizontal="center"/>
    </xf>
    <xf numFmtId="0" fontId="5" fillId="4" borderId="0" xfId="0" applyFont="1" applyFill="1" applyAlignment="1">
      <alignment horizontal="center"/>
    </xf>
    <xf numFmtId="3" fontId="5" fillId="4" borderId="0" xfId="0" applyNumberFormat="1" applyFont="1" applyFill="1"/>
    <xf numFmtId="0" fontId="5" fillId="4" borderId="0" xfId="0" applyFont="1" applyFill="1" applyAlignment="1">
      <alignment horizontal="left"/>
    </xf>
    <xf numFmtId="3" fontId="4" fillId="4" borderId="0" xfId="0" applyNumberFormat="1" applyFont="1" applyFill="1"/>
    <xf numFmtId="0" fontId="17" fillId="0" borderId="0" xfId="0" applyFont="1"/>
    <xf numFmtId="0" fontId="8" fillId="4" borderId="1" xfId="0" applyFont="1" applyFill="1" applyBorder="1" applyAlignment="1">
      <alignment horizontal="center" vertical="center" wrapText="1"/>
    </xf>
    <xf numFmtId="0" fontId="13" fillId="0" borderId="0" xfId="0" applyFont="1" applyAlignment="1">
      <alignment horizontal="left" vertical="center"/>
    </xf>
    <xf numFmtId="0" fontId="5" fillId="4" borderId="1" xfId="0" applyFont="1" applyFill="1" applyBorder="1" applyAlignment="1">
      <alignment horizontal="center" vertical="center"/>
    </xf>
    <xf numFmtId="2" fontId="5" fillId="4" borderId="1" xfId="0" applyNumberFormat="1" applyFont="1" applyFill="1" applyBorder="1" applyAlignment="1">
      <alignment horizontal="center" vertical="center"/>
    </xf>
    <xf numFmtId="0" fontId="5" fillId="4" borderId="1" xfId="0" applyFont="1" applyFill="1" applyBorder="1" applyAlignment="1">
      <alignment vertical="center"/>
    </xf>
    <xf numFmtId="10" fontId="5" fillId="4" borderId="1" xfId="0" applyNumberFormat="1" applyFont="1" applyFill="1" applyBorder="1" applyAlignment="1">
      <alignment horizontal="center" vertical="center"/>
    </xf>
    <xf numFmtId="0" fontId="2" fillId="4" borderId="0" xfId="0" applyFont="1" applyFill="1"/>
    <xf numFmtId="0" fontId="5" fillId="0" borderId="0" xfId="0" applyFont="1"/>
    <xf numFmtId="0" fontId="8" fillId="4" borderId="0" xfId="0" applyFont="1" applyFill="1" applyAlignment="1">
      <alignment horizontal="center" wrapText="1"/>
    </xf>
    <xf numFmtId="0" fontId="5" fillId="4" borderId="1" xfId="0" applyFont="1" applyFill="1" applyBorder="1" applyAlignment="1">
      <alignment horizontal="right" vertical="center" wrapText="1" indent="1"/>
    </xf>
    <xf numFmtId="3" fontId="5" fillId="4" borderId="1" xfId="0" applyNumberFormat="1" applyFont="1" applyFill="1" applyBorder="1" applyAlignment="1">
      <alignment horizontal="right" vertical="center" wrapText="1" indent="1"/>
    </xf>
    <xf numFmtId="3" fontId="5" fillId="4" borderId="0" xfId="0" applyNumberFormat="1" applyFont="1" applyFill="1" applyAlignment="1">
      <alignment horizontal="left" indent="2"/>
    </xf>
    <xf numFmtId="0" fontId="8" fillId="2" borderId="0" xfId="0" applyFont="1" applyFill="1"/>
    <xf numFmtId="0" fontId="20" fillId="4" borderId="0" xfId="0" applyFont="1" applyFill="1" applyAlignment="1">
      <alignment vertical="top"/>
    </xf>
    <xf numFmtId="0" fontId="5" fillId="4" borderId="1" xfId="0" applyFont="1" applyFill="1" applyBorder="1"/>
    <xf numFmtId="0" fontId="9" fillId="4" borderId="0" xfId="0" applyFont="1" applyFill="1" applyAlignment="1">
      <alignment horizontal="left" vertical="center" indent="1"/>
    </xf>
    <xf numFmtId="3" fontId="5" fillId="4" borderId="1" xfId="0" applyNumberFormat="1" applyFont="1" applyFill="1" applyBorder="1" applyAlignment="1">
      <alignment horizontal="right" indent="1"/>
    </xf>
    <xf numFmtId="3" fontId="5" fillId="4" borderId="1" xfId="0" applyNumberFormat="1" applyFont="1" applyFill="1" applyBorder="1" applyAlignment="1">
      <alignment horizontal="left" indent="3"/>
    </xf>
    <xf numFmtId="0" fontId="5" fillId="4" borderId="0" xfId="0" applyFont="1" applyFill="1" applyAlignment="1">
      <alignment horizontal="center" wrapText="1"/>
    </xf>
    <xf numFmtId="0" fontId="8" fillId="4" borderId="4" xfId="0" applyFont="1" applyFill="1" applyBorder="1" applyAlignment="1">
      <alignment horizontal="center" wrapText="1"/>
    </xf>
    <xf numFmtId="0" fontId="5" fillId="4" borderId="1" xfId="0" applyFont="1" applyFill="1" applyBorder="1" applyAlignment="1">
      <alignment horizontal="center" wrapText="1"/>
    </xf>
    <xf numFmtId="0" fontId="5" fillId="4" borderId="0" xfId="0" applyFont="1" applyFill="1" applyAlignment="1">
      <alignment horizontal="left" vertical="center" indent="3"/>
    </xf>
    <xf numFmtId="3" fontId="5" fillId="4" borderId="0" xfId="0" applyNumberFormat="1" applyFont="1" applyFill="1" applyAlignment="1">
      <alignment horizontal="right" vertical="center"/>
    </xf>
    <xf numFmtId="3" fontId="5" fillId="4" borderId="1" xfId="0" applyNumberFormat="1" applyFont="1" applyFill="1" applyBorder="1" applyAlignment="1">
      <alignment horizontal="center" vertical="center"/>
    </xf>
    <xf numFmtId="9" fontId="5" fillId="4" borderId="1" xfId="2" applyFont="1" applyFill="1" applyBorder="1" applyAlignment="1">
      <alignment horizontal="center" vertical="center"/>
    </xf>
    <xf numFmtId="0" fontId="8" fillId="4" borderId="1" xfId="0" applyFont="1" applyFill="1" applyBorder="1" applyAlignment="1">
      <alignment vertical="center" wrapText="1"/>
    </xf>
    <xf numFmtId="167" fontId="5" fillId="4" borderId="1" xfId="0" applyNumberFormat="1" applyFont="1" applyFill="1" applyBorder="1" applyAlignment="1">
      <alignment horizontal="center" vertical="center" wrapText="1"/>
    </xf>
    <xf numFmtId="0" fontId="5" fillId="4" borderId="5" xfId="0" applyFont="1" applyFill="1" applyBorder="1" applyAlignment="1">
      <alignment vertical="center"/>
    </xf>
    <xf numFmtId="0" fontId="5" fillId="4" borderId="2" xfId="0" applyFont="1" applyFill="1" applyBorder="1" applyAlignment="1">
      <alignment vertical="center" wrapText="1"/>
    </xf>
    <xf numFmtId="9" fontId="5" fillId="4" borderId="1" xfId="0" applyNumberFormat="1" applyFont="1" applyFill="1" applyBorder="1" applyAlignment="1">
      <alignment horizontal="center" vertical="center"/>
    </xf>
    <xf numFmtId="9" fontId="5" fillId="4" borderId="1" xfId="2" applyFont="1" applyFill="1" applyBorder="1" applyAlignment="1">
      <alignment horizontal="center" vertical="center" wrapText="1"/>
    </xf>
    <xf numFmtId="0" fontId="5" fillId="4" borderId="3" xfId="0" applyFont="1" applyFill="1" applyBorder="1" applyAlignment="1">
      <alignment horizontal="center" wrapText="1"/>
    </xf>
    <xf numFmtId="3" fontId="5" fillId="4" borderId="3" xfId="0" applyNumberFormat="1" applyFont="1" applyFill="1" applyBorder="1" applyAlignment="1">
      <alignment horizontal="center" wrapText="1"/>
    </xf>
    <xf numFmtId="0" fontId="4" fillId="5" borderId="1" xfId="0" applyFont="1" applyFill="1" applyBorder="1" applyAlignment="1">
      <alignment horizontal="center" vertical="center" wrapText="1"/>
    </xf>
    <xf numFmtId="0" fontId="6" fillId="5" borderId="0" xfId="0" applyFont="1" applyFill="1"/>
    <xf numFmtId="0" fontId="7" fillId="5" borderId="0" xfId="0" applyFont="1" applyFill="1"/>
    <xf numFmtId="0" fontId="5" fillId="5" borderId="0" xfId="0" applyFont="1" applyFill="1"/>
    <xf numFmtId="0" fontId="15" fillId="6" borderId="1" xfId="0" applyFont="1" applyFill="1" applyBorder="1" applyAlignment="1">
      <alignment horizontal="center"/>
    </xf>
    <xf numFmtId="0" fontId="4" fillId="6" borderId="1" xfId="0" applyFont="1" applyFill="1" applyBorder="1" applyAlignment="1">
      <alignment horizontal="center" vertical="center"/>
    </xf>
    <xf numFmtId="0" fontId="15" fillId="6" borderId="1" xfId="0" applyFont="1" applyFill="1" applyBorder="1" applyAlignment="1">
      <alignment horizontal="center" wrapText="1"/>
    </xf>
    <xf numFmtId="0" fontId="9" fillId="4" borderId="0" xfId="0" applyFont="1" applyFill="1" applyAlignment="1">
      <alignment horizontal="left" vertical="center" indent="5"/>
    </xf>
    <xf numFmtId="0" fontId="5" fillId="4" borderId="3" xfId="0" applyFont="1" applyFill="1" applyBorder="1" applyAlignment="1">
      <alignment vertical="center"/>
    </xf>
    <xf numFmtId="9" fontId="5" fillId="4" borderId="3" xfId="0" applyNumberFormat="1" applyFont="1" applyFill="1" applyBorder="1" applyAlignment="1">
      <alignment horizontal="center" vertical="center"/>
    </xf>
    <xf numFmtId="3" fontId="5" fillId="4" borderId="2" xfId="0" applyNumberFormat="1" applyFont="1" applyFill="1" applyBorder="1" applyAlignment="1">
      <alignment horizontal="center" vertical="center"/>
    </xf>
    <xf numFmtId="166" fontId="5" fillId="4" borderId="1" xfId="0" applyNumberFormat="1" applyFont="1" applyFill="1" applyBorder="1" applyAlignment="1">
      <alignment horizontal="center" vertical="center"/>
    </xf>
    <xf numFmtId="4" fontId="5" fillId="4" borderId="2" xfId="0" applyNumberFormat="1" applyFont="1" applyFill="1" applyBorder="1" applyAlignment="1">
      <alignment horizontal="center" vertical="center"/>
    </xf>
    <xf numFmtId="165" fontId="5" fillId="4" borderId="2" xfId="2" applyNumberFormat="1" applyFont="1" applyFill="1" applyBorder="1" applyAlignment="1">
      <alignment horizontal="center" vertical="center"/>
    </xf>
    <xf numFmtId="9" fontId="5" fillId="4" borderId="1" xfId="0" applyNumberFormat="1" applyFont="1" applyFill="1" applyBorder="1"/>
    <xf numFmtId="0" fontId="5" fillId="4" borderId="5" xfId="0" applyFont="1" applyFill="1" applyBorder="1"/>
    <xf numFmtId="0" fontId="5" fillId="4" borderId="6" xfId="0" applyFont="1" applyFill="1" applyBorder="1"/>
    <xf numFmtId="0" fontId="5" fillId="4" borderId="2" xfId="0" applyFont="1" applyFill="1" applyBorder="1"/>
    <xf numFmtId="0" fontId="5" fillId="4" borderId="0" xfId="0" applyFont="1" applyFill="1" applyAlignment="1">
      <alignment horizontal="left" vertical="top"/>
    </xf>
    <xf numFmtId="0" fontId="22"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3" fontId="23" fillId="4" borderId="1" xfId="0" applyNumberFormat="1" applyFont="1" applyFill="1" applyBorder="1" applyAlignment="1">
      <alignment horizontal="center" vertical="center" wrapText="1"/>
    </xf>
    <xf numFmtId="0" fontId="23" fillId="4" borderId="0" xfId="0" applyFont="1" applyFill="1" applyAlignment="1">
      <alignment horizontal="center" vertical="center" wrapText="1"/>
    </xf>
    <xf numFmtId="3" fontId="23" fillId="4" borderId="0" xfId="0" applyNumberFormat="1" applyFont="1" applyFill="1" applyAlignment="1">
      <alignment horizontal="center" vertical="center" wrapText="1"/>
    </xf>
    <xf numFmtId="0" fontId="23" fillId="4" borderId="0" xfId="0" applyFont="1" applyFill="1" applyAlignment="1">
      <alignment vertical="center" wrapText="1"/>
    </xf>
    <xf numFmtId="165" fontId="5" fillId="4" borderId="1" xfId="0" applyNumberFormat="1" applyFont="1" applyFill="1" applyBorder="1" applyAlignment="1">
      <alignment horizontal="center" vertical="center"/>
    </xf>
    <xf numFmtId="171" fontId="5" fillId="4" borderId="1" xfId="0" applyNumberFormat="1" applyFont="1" applyFill="1" applyBorder="1"/>
    <xf numFmtId="0" fontId="9" fillId="4" borderId="0" xfId="0" applyFont="1" applyFill="1" applyAlignment="1">
      <alignment horizontal="left" vertical="top"/>
    </xf>
    <xf numFmtId="165" fontId="5" fillId="4" borderId="1" xfId="0" applyNumberFormat="1" applyFont="1" applyFill="1" applyBorder="1"/>
    <xf numFmtId="0" fontId="8" fillId="4" borderId="1" xfId="0" applyFont="1" applyFill="1" applyBorder="1" applyAlignment="1">
      <alignment horizontal="center" vertical="center"/>
    </xf>
    <xf numFmtId="0" fontId="15" fillId="4"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3" fontId="5" fillId="4" borderId="3" xfId="0" applyNumberFormat="1" applyFont="1" applyFill="1" applyBorder="1" applyAlignment="1">
      <alignment horizontal="right" wrapText="1" indent="2"/>
    </xf>
    <xf numFmtId="3" fontId="5" fillId="4" borderId="1" xfId="0" applyNumberFormat="1" applyFont="1" applyFill="1" applyBorder="1" applyAlignment="1">
      <alignment horizontal="right" vertical="center" wrapText="1" indent="2"/>
    </xf>
    <xf numFmtId="0" fontId="5" fillId="4" borderId="1" xfId="0" applyFont="1" applyFill="1" applyBorder="1" applyAlignment="1">
      <alignment horizontal="right" vertical="center" wrapText="1" indent="2"/>
    </xf>
    <xf numFmtId="3" fontId="5" fillId="4" borderId="3" xfId="0" applyNumberFormat="1" applyFont="1" applyFill="1" applyBorder="1" applyAlignment="1">
      <alignment horizontal="right" wrapText="1" indent="3"/>
    </xf>
    <xf numFmtId="3" fontId="5" fillId="4" borderId="1" xfId="0" applyNumberFormat="1" applyFont="1" applyFill="1" applyBorder="1" applyAlignment="1">
      <alignment horizontal="right" vertical="center" wrapText="1" indent="3"/>
    </xf>
    <xf numFmtId="0" fontId="4" fillId="0" borderId="0" xfId="0" applyFont="1" applyAlignment="1">
      <alignment horizontal="left" vertical="top"/>
    </xf>
    <xf numFmtId="3" fontId="5" fillId="4" borderId="1" xfId="0" applyNumberFormat="1" applyFont="1" applyFill="1" applyBorder="1" applyAlignment="1">
      <alignment horizontal="right" vertical="center" indent="6"/>
    </xf>
    <xf numFmtId="0" fontId="5" fillId="4" borderId="0" xfId="0" applyFont="1" applyFill="1" applyAlignment="1">
      <alignment wrapText="1"/>
    </xf>
    <xf numFmtId="0" fontId="8" fillId="4" borderId="1" xfId="0" applyFont="1" applyFill="1" applyBorder="1" applyAlignment="1">
      <alignment horizontal="center" wrapText="1"/>
    </xf>
    <xf numFmtId="0" fontId="5" fillId="4" borderId="0" xfId="0" applyFont="1" applyFill="1" applyAlignment="1">
      <alignment vertical="center" wrapText="1"/>
    </xf>
    <xf numFmtId="0" fontId="8" fillId="4" borderId="1" xfId="0" applyFont="1" applyFill="1" applyBorder="1" applyAlignment="1">
      <alignment horizontal="center" vertical="center" wrapText="1"/>
    </xf>
    <xf numFmtId="0" fontId="5" fillId="4" borderId="0" xfId="0" applyFont="1" applyFill="1" applyAlignment="1">
      <alignment horizontal="left" vertical="center" wrapText="1"/>
    </xf>
    <xf numFmtId="0" fontId="5" fillId="4" borderId="0" xfId="0" applyFont="1" applyFill="1" applyAlignment="1">
      <alignment horizontal="left"/>
    </xf>
    <xf numFmtId="0" fontId="5" fillId="4" borderId="0" xfId="0" applyFont="1" applyFill="1" applyAlignment="1">
      <alignment vertical="top" wrapText="1"/>
    </xf>
    <xf numFmtId="0" fontId="8" fillId="4" borderId="5" xfId="0" applyFont="1" applyFill="1" applyBorder="1" applyAlignment="1">
      <alignment horizontal="left" vertical="center"/>
    </xf>
    <xf numFmtId="0" fontId="8" fillId="4" borderId="2" xfId="0" applyFont="1" applyFill="1" applyBorder="1" applyAlignment="1">
      <alignment horizontal="left" vertical="center"/>
    </xf>
    <xf numFmtId="0" fontId="5" fillId="4" borderId="5" xfId="0" applyFont="1" applyFill="1" applyBorder="1" applyAlignment="1">
      <alignment horizontal="left" vertical="center"/>
    </xf>
    <xf numFmtId="0" fontId="5" fillId="4" borderId="2" xfId="0" applyFont="1" applyFill="1" applyBorder="1" applyAlignment="1">
      <alignment horizontal="left" vertical="center"/>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5" fillId="4" borderId="0" xfId="0" applyFont="1" applyFill="1" applyAlignment="1">
      <alignment vertical="top"/>
    </xf>
    <xf numFmtId="0" fontId="8" fillId="4" borderId="1" xfId="0" applyFont="1" applyFill="1" applyBorder="1" applyAlignment="1">
      <alignment horizontal="center" vertical="center"/>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15" fillId="6" borderId="1" xfId="0" applyFont="1" applyFill="1" applyBorder="1" applyAlignment="1">
      <alignment horizontal="center" wrapText="1"/>
    </xf>
    <xf numFmtId="9" fontId="4" fillId="6" borderId="3" xfId="0" applyNumberFormat="1" applyFont="1" applyFill="1" applyBorder="1" applyAlignment="1">
      <alignment horizontal="center" vertical="center"/>
    </xf>
    <xf numFmtId="9" fontId="4" fillId="6" borderId="4" xfId="0" applyNumberFormat="1" applyFont="1" applyFill="1" applyBorder="1" applyAlignment="1">
      <alignment horizontal="center" vertical="center"/>
    </xf>
    <xf numFmtId="9" fontId="4" fillId="7" borderId="1" xfId="0" applyNumberFormat="1" applyFont="1" applyFill="1" applyBorder="1" applyAlignment="1">
      <alignment horizontal="center" vertical="center"/>
    </xf>
    <xf numFmtId="0" fontId="15" fillId="6" borderId="1" xfId="0" applyFont="1" applyFill="1" applyBorder="1" applyAlignment="1">
      <alignment horizontal="center"/>
    </xf>
    <xf numFmtId="0" fontId="4" fillId="5" borderId="1" xfId="0" applyFont="1" applyFill="1" applyBorder="1" applyAlignment="1">
      <alignment vertical="center" wrapText="1"/>
    </xf>
    <xf numFmtId="0" fontId="4" fillId="6" borderId="1" xfId="0" applyFont="1" applyFill="1" applyBorder="1" applyAlignment="1">
      <alignment horizontal="center"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left" vertical="center" indent="1"/>
    </xf>
    <xf numFmtId="165" fontId="5" fillId="4" borderId="1" xfId="0" applyNumberFormat="1" applyFont="1" applyFill="1" applyBorder="1" applyAlignment="1">
      <alignment horizontal="center" vertical="center"/>
    </xf>
    <xf numFmtId="0" fontId="5" fillId="4" borderId="1"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6" xfId="0" applyFont="1" applyFill="1" applyBorder="1" applyAlignment="1">
      <alignment horizontal="center" vertical="center"/>
    </xf>
    <xf numFmtId="0" fontId="5" fillId="4" borderId="3" xfId="0" applyFont="1" applyFill="1" applyBorder="1" applyAlignment="1">
      <alignment vertical="center"/>
    </xf>
    <xf numFmtId="0" fontId="5" fillId="4" borderId="4" xfId="0" applyFont="1" applyFill="1" applyBorder="1" applyAlignment="1">
      <alignment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4" borderId="7" xfId="0" applyFont="1" applyFill="1" applyBorder="1" applyAlignment="1">
      <alignment vertical="center" wrapText="1"/>
    </xf>
    <xf numFmtId="0" fontId="5" fillId="4" borderId="8" xfId="0" applyFont="1" applyFill="1" applyBorder="1" applyAlignment="1">
      <alignment vertical="center" wrapText="1"/>
    </xf>
    <xf numFmtId="0" fontId="5" fillId="4" borderId="9" xfId="0" applyFont="1" applyFill="1" applyBorder="1" applyAlignment="1">
      <alignment vertical="center" wrapText="1"/>
    </xf>
    <xf numFmtId="0" fontId="5" fillId="4" borderId="10" xfId="0" applyFont="1" applyFill="1" applyBorder="1" applyAlignment="1">
      <alignment vertical="center" wrapText="1"/>
    </xf>
    <xf numFmtId="0" fontId="8" fillId="4" borderId="7"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10" xfId="0" applyFont="1" applyFill="1" applyBorder="1" applyAlignment="1">
      <alignment horizontal="center" vertical="center" wrapText="1"/>
    </xf>
    <xf numFmtId="0" fontId="5" fillId="4" borderId="0" xfId="0" applyFont="1" applyFill="1" applyAlignment="1">
      <alignment horizontal="left" vertical="top" wrapText="1"/>
    </xf>
    <xf numFmtId="0" fontId="22" fillId="4" borderId="1" xfId="0" applyFont="1" applyFill="1" applyBorder="1" applyAlignment="1">
      <alignment horizontal="center" vertical="center" wrapText="1"/>
    </xf>
    <xf numFmtId="0" fontId="23" fillId="4" borderId="1" xfId="0" applyFont="1" applyFill="1" applyBorder="1" applyAlignment="1">
      <alignment vertic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editAs="oneCell">
    <xdr:from>
      <xdr:col>2</xdr:col>
      <xdr:colOff>511925</xdr:colOff>
      <xdr:row>32</xdr:row>
      <xdr:rowOff>127028</xdr:rowOff>
    </xdr:from>
    <xdr:to>
      <xdr:col>3</xdr:col>
      <xdr:colOff>54725</xdr:colOff>
      <xdr:row>34</xdr:row>
      <xdr:rowOff>59357</xdr:rowOff>
    </xdr:to>
    <mc:AlternateContent xmlns:mc="http://schemas.openxmlformats.org/markup-compatibility/2006" xmlns:a14="http://schemas.microsoft.com/office/drawing/2010/main">
      <mc:Choice Requires="a14">
        <xdr:sp macro="" textlink="">
          <xdr:nvSpPr>
            <xdr:cNvPr id="2" name="Object 2">
              <a:extLst>
                <a:ext uri="{FF2B5EF4-FFF2-40B4-BE49-F238E27FC236}">
                  <a16:creationId xmlns:a16="http://schemas.microsoft.com/office/drawing/2014/main" id="{5BE55C64-9148-D64C-1CE1-99694A187FAE}"/>
                </a:ext>
              </a:extLst>
            </xdr:cNvPr>
            <xdr:cNvSpPr txBox="1"/>
          </xdr:nvSpPr>
          <xdr:spPr>
            <a:xfrm>
              <a:off x="1885113" y="6834216"/>
              <a:ext cx="288925" cy="321584"/>
            </a:xfrm>
            <a:prstGeom prst="rect">
              <a:avLst/>
            </a:prstGeom>
          </xdr:spPr>
          <xdr:txBody>
            <a:bodyPr vertOverflow="clip" horzOverflow="clip" wrap="square">
              <a:spAutoFit/>
            </a:bodyPr>
            <a:lstStyle/>
            <a:p>
              <a:pPr/>
              <a14:m>
                <m:oMathPara xmlns:m="http://schemas.openxmlformats.org/officeDocument/2006/math">
                  <m:oMathParaPr>
                    <m:jc m:val="left"/>
                  </m:oMathParaPr>
                  <m:oMath xmlns:m="http://schemas.openxmlformats.org/officeDocument/2006/math">
                    <m:sSup>
                      <m:sSupPr>
                        <m:ctrlPr>
                          <a:rPr lang="en-US" sz="1400" i="1">
                            <a:solidFill>
                              <a:schemeClr val="accent5">
                                <a:lumMod val="50000"/>
                              </a:schemeClr>
                            </a:solidFill>
                            <a:latin typeface="Cambria Math" panose="02040503050406030204" pitchFamily="18" charset="0"/>
                          </a:rPr>
                        </m:ctrlPr>
                      </m:sSupPr>
                      <m:e>
                        <m:acc>
                          <m:accPr>
                            <m:chr m:val="̂"/>
                            <m:ctrlPr>
                              <a:rPr lang="en-US" sz="1400" i="1">
                                <a:solidFill>
                                  <a:schemeClr val="accent5">
                                    <a:lumMod val="50000"/>
                                  </a:schemeClr>
                                </a:solidFill>
                                <a:latin typeface="Cambria Math" panose="02040503050406030204" pitchFamily="18" charset="0"/>
                              </a:rPr>
                            </m:ctrlPr>
                          </m:accPr>
                          <m:e>
                            <m:r>
                              <a:rPr lang="en-US" sz="1400" i="1">
                                <a:solidFill>
                                  <a:schemeClr val="accent5">
                                    <a:lumMod val="50000"/>
                                  </a:schemeClr>
                                </a:solidFill>
                                <a:latin typeface="Cambria Math" panose="02040503050406030204" pitchFamily="18" charset="0"/>
                              </a:rPr>
                              <m:t>𝜎</m:t>
                            </m:r>
                          </m:e>
                        </m:acc>
                      </m:e>
                      <m:sup>
                        <m:r>
                          <a:rPr lang="en-US" sz="1400" i="1">
                            <a:solidFill>
                              <a:schemeClr val="accent5">
                                <a:lumMod val="50000"/>
                              </a:schemeClr>
                            </a:solidFill>
                            <a:latin typeface="Cambria Math" panose="02040503050406030204" pitchFamily="18" charset="0"/>
                          </a:rPr>
                          <m:t>2</m:t>
                        </m:r>
                      </m:sup>
                    </m:sSup>
                  </m:oMath>
                </m:oMathPara>
              </a14:m>
              <a:endParaRPr lang="en-US" sz="1400"/>
            </a:p>
          </xdr:txBody>
        </xdr:sp>
      </mc:Choice>
      <mc:Fallback xmlns="">
        <xdr:sp macro="" textlink="">
          <xdr:nvSpPr>
            <xdr:cNvPr id="2" name="Object 2">
              <a:extLst>
                <a:ext uri="{FF2B5EF4-FFF2-40B4-BE49-F238E27FC236}">
                  <a16:creationId xmlns:a16="http://schemas.microsoft.com/office/drawing/2014/main" id="{5BE55C64-9148-D64C-1CE1-99694A187FAE}"/>
                </a:ext>
              </a:extLst>
            </xdr:cNvPr>
            <xdr:cNvSpPr txBox="1"/>
          </xdr:nvSpPr>
          <xdr:spPr>
            <a:xfrm>
              <a:off x="1885113" y="6834216"/>
              <a:ext cx="288925" cy="321584"/>
            </a:xfrm>
            <a:prstGeom prst="rect">
              <a:avLst/>
            </a:prstGeom>
          </xdr:spPr>
          <xdr:txBody>
            <a:bodyPr vertOverflow="clip" horzOverflow="clip" wrap="square">
              <a:spAutoFit/>
            </a:bodyPr>
            <a:lstStyle/>
            <a:p>
              <a:pPr/>
              <a:r>
                <a:rPr lang="en-US" sz="1400" i="0">
                  <a:solidFill>
                    <a:schemeClr val="accent5">
                      <a:lumMod val="50000"/>
                    </a:schemeClr>
                  </a:solidFill>
                  <a:latin typeface="Cambria Math" panose="02040503050406030204" pitchFamily="18" charset="0"/>
                </a:rPr>
                <a:t>𝜎 ̂^2</a:t>
              </a:r>
              <a:endParaRPr lang="en-US" sz="1400"/>
            </a:p>
          </xdr:txBody>
        </xdr:sp>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0</xdr:col>
      <xdr:colOff>434340</xdr:colOff>
      <xdr:row>7</xdr:row>
      <xdr:rowOff>6667</xdr:rowOff>
    </xdr:from>
    <xdr:ext cx="65" cy="172227"/>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434340" y="2016442"/>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20</xdr:row>
      <xdr:rowOff>0</xdr:rowOff>
    </xdr:from>
    <xdr:ext cx="65" cy="172227"/>
    <xdr:sp macro="" textlink="">
      <xdr:nvSpPr>
        <xdr:cNvPr id="6" name="TextBox 5">
          <a:extLst>
            <a:ext uri="{FF2B5EF4-FFF2-40B4-BE49-F238E27FC236}">
              <a16:creationId xmlns:a16="http://schemas.microsoft.com/office/drawing/2014/main" id="{00000000-0008-0000-0300-000006000000}"/>
            </a:ext>
          </a:extLst>
        </xdr:cNvPr>
        <xdr:cNvSpPr txBox="1"/>
      </xdr:nvSpPr>
      <xdr:spPr>
        <a:xfrm>
          <a:off x="438150" y="2000163"/>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0</xdr:col>
      <xdr:colOff>434340</xdr:colOff>
      <xdr:row>34</xdr:row>
      <xdr:rowOff>0</xdr:rowOff>
    </xdr:from>
    <xdr:ext cx="65" cy="172227"/>
    <xdr:sp macro="" textlink="">
      <xdr:nvSpPr>
        <xdr:cNvPr id="5" name="TextBox 4">
          <a:extLst>
            <a:ext uri="{FF2B5EF4-FFF2-40B4-BE49-F238E27FC236}">
              <a16:creationId xmlns:a16="http://schemas.microsoft.com/office/drawing/2014/main" id="{673EE272-426C-4680-866E-5846C39169AA}"/>
            </a:ext>
          </a:extLst>
        </xdr:cNvPr>
        <xdr:cNvSpPr txBox="1"/>
      </xdr:nvSpPr>
      <xdr:spPr>
        <a:xfrm>
          <a:off x="434340" y="7064375"/>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1</xdr:col>
      <xdr:colOff>434340</xdr:colOff>
      <xdr:row>7</xdr:row>
      <xdr:rowOff>6667</xdr:rowOff>
    </xdr:from>
    <xdr:ext cx="65" cy="172227"/>
    <xdr:sp macro="" textlink="">
      <xdr:nvSpPr>
        <xdr:cNvPr id="3" name="TextBox 2">
          <a:extLst>
            <a:ext uri="{FF2B5EF4-FFF2-40B4-BE49-F238E27FC236}">
              <a16:creationId xmlns:a16="http://schemas.microsoft.com/office/drawing/2014/main" id="{4A5BC4FD-EBC4-49D3-95F4-A018A60E534E}"/>
            </a:ext>
          </a:extLst>
        </xdr:cNvPr>
        <xdr:cNvSpPr txBox="1"/>
      </xdr:nvSpPr>
      <xdr:spPr>
        <a:xfrm>
          <a:off x="438150" y="1408747"/>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F1EBE-272F-4EC2-988D-F4BBC3FD9D21}">
  <dimension ref="A1:O54"/>
  <sheetViews>
    <sheetView tabSelected="1" zoomScaleNormal="100" workbookViewId="0"/>
  </sheetViews>
  <sheetFormatPr defaultColWidth="8.88671875" defaultRowHeight="15.6" x14ac:dyDescent="0.3"/>
  <cols>
    <col min="1" max="1" width="8.88671875" style="4"/>
    <col min="2" max="11" width="14.5546875" style="4" customWidth="1"/>
    <col min="12" max="12" width="10.44140625" style="4" customWidth="1"/>
    <col min="13" max="13" width="13.33203125" style="4" bestFit="1" customWidth="1"/>
    <col min="14" max="14" width="8.88671875" style="4"/>
    <col min="15" max="15" width="9.109375"/>
    <col min="16" max="16" width="18.33203125" style="4" bestFit="1" customWidth="1"/>
    <col min="17" max="17" width="10.33203125" style="4" customWidth="1"/>
    <col min="18" max="18" width="10.5546875" style="4" customWidth="1"/>
    <col min="19" max="16384" width="8.88671875" style="4"/>
  </cols>
  <sheetData>
    <row r="1" spans="1:15" ht="18" x14ac:dyDescent="0.35">
      <c r="A1" s="1" t="s">
        <v>46</v>
      </c>
      <c r="B1" s="2"/>
      <c r="C1" s="9" t="s">
        <v>0</v>
      </c>
      <c r="D1" s="2"/>
      <c r="E1" s="2"/>
      <c r="F1" s="2"/>
      <c r="G1" s="2"/>
      <c r="H1" s="2"/>
      <c r="I1" s="2"/>
      <c r="J1" s="2"/>
      <c r="K1" s="3"/>
      <c r="L1" s="3"/>
      <c r="M1" s="3"/>
      <c r="O1" s="4"/>
    </row>
    <row r="2" spans="1:15" ht="16.2" x14ac:dyDescent="0.35">
      <c r="A2" s="5"/>
      <c r="B2" s="7"/>
      <c r="C2" s="7"/>
      <c r="D2" s="7"/>
      <c r="E2" s="7"/>
      <c r="F2" s="7"/>
      <c r="G2" s="7"/>
      <c r="H2" s="46"/>
      <c r="I2" s="46"/>
      <c r="J2" s="11"/>
      <c r="K2" s="11"/>
      <c r="L2" s="11"/>
      <c r="M2" s="3"/>
      <c r="O2" s="4"/>
    </row>
    <row r="3" spans="1:15" ht="31.2" customHeight="1" x14ac:dyDescent="0.3">
      <c r="A3" s="129" t="s">
        <v>62</v>
      </c>
      <c r="B3" s="129"/>
      <c r="C3" s="129"/>
      <c r="D3" s="129"/>
      <c r="E3" s="129"/>
      <c r="F3" s="129"/>
      <c r="G3" s="129"/>
      <c r="H3" s="129"/>
      <c r="I3" s="129"/>
      <c r="J3" s="129"/>
      <c r="K3" s="129"/>
      <c r="L3" s="8"/>
      <c r="M3" s="3"/>
      <c r="O3" s="4"/>
    </row>
    <row r="4" spans="1:15" x14ac:dyDescent="0.3">
      <c r="A4" s="7" t="s">
        <v>61</v>
      </c>
      <c r="B4" s="7"/>
      <c r="C4" s="7"/>
      <c r="D4" s="7"/>
      <c r="E4" s="7"/>
      <c r="F4" s="7"/>
      <c r="G4" s="8"/>
      <c r="H4" s="8"/>
      <c r="I4" s="8"/>
      <c r="J4" s="8"/>
      <c r="K4" s="8"/>
      <c r="L4" s="8"/>
      <c r="M4" s="3"/>
      <c r="O4" s="4"/>
    </row>
    <row r="5" spans="1:15" x14ac:dyDescent="0.3">
      <c r="A5" s="7"/>
      <c r="B5" s="7"/>
      <c r="C5" s="7"/>
      <c r="D5" s="7"/>
      <c r="E5" s="7"/>
      <c r="F5" s="7"/>
      <c r="G5" s="8"/>
      <c r="H5" s="8"/>
      <c r="I5" s="8"/>
      <c r="J5" s="8"/>
      <c r="K5" s="8"/>
      <c r="L5" s="8"/>
      <c r="M5" s="3"/>
      <c r="O5" s="4"/>
    </row>
    <row r="6" spans="1:15" ht="15.6" customHeight="1" x14ac:dyDescent="0.3">
      <c r="A6" s="63"/>
      <c r="B6" s="128" t="s">
        <v>64</v>
      </c>
      <c r="C6" s="128" t="s">
        <v>29</v>
      </c>
      <c r="D6" s="128" t="s">
        <v>63</v>
      </c>
      <c r="E6" s="128"/>
      <c r="F6" s="63"/>
      <c r="G6" s="8"/>
      <c r="H6" s="8"/>
      <c r="I6" s="8"/>
      <c r="J6" s="8"/>
      <c r="K6" s="8"/>
      <c r="L6" s="8"/>
      <c r="M6" s="3"/>
      <c r="O6" s="4"/>
    </row>
    <row r="7" spans="1:15" x14ac:dyDescent="0.3">
      <c r="A7" s="50"/>
      <c r="B7" s="128"/>
      <c r="C7" s="128"/>
      <c r="D7" s="128"/>
      <c r="E7" s="128"/>
      <c r="F7" s="51"/>
      <c r="G7" s="8"/>
      <c r="H7" s="8"/>
      <c r="I7" s="8"/>
      <c r="J7" s="8"/>
      <c r="K7" s="8"/>
      <c r="L7" s="8"/>
      <c r="M7" s="3"/>
      <c r="O7" s="4"/>
    </row>
    <row r="8" spans="1:15" x14ac:dyDescent="0.3">
      <c r="A8" s="50"/>
      <c r="B8" s="57">
        <v>1</v>
      </c>
      <c r="C8" s="57">
        <v>2019</v>
      </c>
      <c r="D8" s="126">
        <v>900000</v>
      </c>
      <c r="E8" s="126"/>
      <c r="F8" s="51"/>
      <c r="G8" s="8"/>
      <c r="H8" s="8"/>
      <c r="I8" s="8"/>
      <c r="J8" s="8"/>
      <c r="K8" s="8"/>
      <c r="L8" s="8"/>
      <c r="M8" s="3"/>
      <c r="O8" s="4"/>
    </row>
    <row r="9" spans="1:15" x14ac:dyDescent="0.3">
      <c r="A9" s="50"/>
      <c r="B9" s="57">
        <v>2</v>
      </c>
      <c r="C9" s="57">
        <v>2019</v>
      </c>
      <c r="D9" s="126">
        <v>2900000</v>
      </c>
      <c r="E9" s="126"/>
      <c r="F9" s="51"/>
      <c r="G9" s="8"/>
      <c r="H9" s="8"/>
      <c r="I9" s="8"/>
      <c r="J9" s="8"/>
      <c r="K9" s="8"/>
      <c r="L9" s="8"/>
      <c r="M9" s="3"/>
      <c r="O9" s="4"/>
    </row>
    <row r="10" spans="1:15" x14ac:dyDescent="0.3">
      <c r="A10" s="50"/>
      <c r="B10" s="57">
        <v>3</v>
      </c>
      <c r="C10" s="57">
        <v>2020</v>
      </c>
      <c r="D10" s="126">
        <v>1600000</v>
      </c>
      <c r="E10" s="126"/>
      <c r="F10" s="51"/>
      <c r="G10" s="8"/>
      <c r="H10" s="8"/>
      <c r="I10" s="8"/>
      <c r="J10" s="8"/>
      <c r="K10" s="8"/>
      <c r="L10" s="8"/>
      <c r="M10" s="3"/>
      <c r="O10" s="4"/>
    </row>
    <row r="11" spans="1:15" x14ac:dyDescent="0.3">
      <c r="A11" s="50"/>
      <c r="B11" s="57">
        <v>4</v>
      </c>
      <c r="C11" s="57">
        <v>2020</v>
      </c>
      <c r="D11" s="126">
        <v>800000</v>
      </c>
      <c r="E11" s="126"/>
      <c r="F11" s="51"/>
      <c r="G11" s="8"/>
      <c r="H11" s="8"/>
      <c r="I11" s="8"/>
      <c r="J11" s="8"/>
      <c r="K11" s="8"/>
      <c r="L11" s="8"/>
      <c r="M11" s="3"/>
      <c r="O11" s="4"/>
    </row>
    <row r="12" spans="1:15" x14ac:dyDescent="0.3">
      <c r="A12" s="50"/>
      <c r="B12" s="57">
        <v>5</v>
      </c>
      <c r="C12" s="57">
        <v>2021</v>
      </c>
      <c r="D12" s="126">
        <v>700000</v>
      </c>
      <c r="E12" s="126"/>
      <c r="F12" s="51"/>
      <c r="G12" s="8"/>
      <c r="H12" s="8"/>
      <c r="I12" s="8"/>
      <c r="J12" s="8"/>
      <c r="K12" s="8"/>
      <c r="L12" s="8"/>
      <c r="M12" s="3"/>
      <c r="O12" s="4"/>
    </row>
    <row r="13" spans="1:15" x14ac:dyDescent="0.3">
      <c r="A13" s="50"/>
      <c r="B13" s="57">
        <v>6</v>
      </c>
      <c r="C13" s="57">
        <v>2021</v>
      </c>
      <c r="D13" s="126">
        <v>2000000</v>
      </c>
      <c r="E13" s="126"/>
      <c r="F13" s="51"/>
      <c r="G13" s="8"/>
      <c r="H13" s="8"/>
      <c r="I13" s="8"/>
      <c r="J13" s="8"/>
      <c r="K13" s="8"/>
      <c r="L13" s="8"/>
      <c r="M13" s="3"/>
      <c r="O13" s="4"/>
    </row>
    <row r="14" spans="1:15" x14ac:dyDescent="0.3">
      <c r="A14" s="50"/>
      <c r="B14" s="57">
        <v>7</v>
      </c>
      <c r="C14" s="57">
        <v>2022</v>
      </c>
      <c r="D14" s="126">
        <v>1800000</v>
      </c>
      <c r="E14" s="126"/>
      <c r="F14" s="51"/>
      <c r="G14" s="8"/>
      <c r="H14" s="8"/>
      <c r="I14" s="8"/>
      <c r="J14" s="8"/>
      <c r="K14" s="8"/>
      <c r="L14" s="8"/>
      <c r="M14" s="3"/>
      <c r="O14" s="4"/>
    </row>
    <row r="15" spans="1:15" x14ac:dyDescent="0.3">
      <c r="A15" s="50"/>
      <c r="B15" s="57">
        <v>8</v>
      </c>
      <c r="C15" s="57">
        <v>2022</v>
      </c>
      <c r="D15" s="126">
        <v>1400000</v>
      </c>
      <c r="E15" s="126"/>
      <c r="F15" s="51"/>
      <c r="G15" s="8"/>
      <c r="H15" s="8"/>
      <c r="I15" s="8"/>
      <c r="J15" s="8"/>
      <c r="K15" s="8"/>
      <c r="L15" s="8"/>
      <c r="M15" s="3"/>
      <c r="O15" s="4"/>
    </row>
    <row r="16" spans="1:15" x14ac:dyDescent="0.3">
      <c r="A16" s="8"/>
      <c r="B16" s="50"/>
      <c r="C16" s="66"/>
      <c r="D16" s="7"/>
      <c r="E16" s="7"/>
      <c r="F16" s="7"/>
      <c r="G16" s="7"/>
      <c r="H16" s="7"/>
      <c r="I16" s="8"/>
      <c r="J16" s="8"/>
      <c r="K16" s="8"/>
      <c r="L16" s="8"/>
      <c r="M16" s="3"/>
      <c r="O16" s="4"/>
    </row>
    <row r="17" spans="1:15" ht="15.6" customHeight="1" x14ac:dyDescent="0.3">
      <c r="A17" s="8"/>
      <c r="B17" s="7"/>
      <c r="C17" s="130" t="s">
        <v>73</v>
      </c>
      <c r="D17" s="130" t="s">
        <v>74</v>
      </c>
      <c r="E17" s="130"/>
      <c r="F17" s="7"/>
      <c r="G17" s="7"/>
      <c r="H17" s="7"/>
      <c r="I17" s="8"/>
      <c r="J17" s="8"/>
      <c r="K17" s="8"/>
      <c r="L17" s="8"/>
      <c r="M17" s="3"/>
      <c r="O17" s="4"/>
    </row>
    <row r="18" spans="1:15" x14ac:dyDescent="0.3">
      <c r="A18" s="8"/>
      <c r="B18" s="7"/>
      <c r="C18" s="130"/>
      <c r="D18" s="130"/>
      <c r="E18" s="130"/>
      <c r="F18" s="7"/>
      <c r="G18" s="7"/>
      <c r="H18" s="7"/>
      <c r="I18" s="8"/>
      <c r="J18" s="8"/>
      <c r="K18" s="8"/>
      <c r="L18" s="8"/>
      <c r="M18" s="3"/>
      <c r="O18" s="4"/>
    </row>
    <row r="19" spans="1:15" x14ac:dyDescent="0.3">
      <c r="A19" s="8"/>
      <c r="B19" s="7"/>
      <c r="C19" s="57">
        <v>2019</v>
      </c>
      <c r="D19" s="126">
        <v>15000000</v>
      </c>
      <c r="E19" s="126"/>
      <c r="F19" s="7"/>
      <c r="G19" s="7"/>
      <c r="H19" s="7"/>
      <c r="I19" s="8"/>
      <c r="J19" s="8"/>
      <c r="K19" s="8"/>
      <c r="L19" s="8"/>
      <c r="M19" s="3"/>
      <c r="O19" s="4"/>
    </row>
    <row r="20" spans="1:15" x14ac:dyDescent="0.3">
      <c r="A20" s="8"/>
      <c r="B20" s="7"/>
      <c r="C20" s="57">
        <v>2020</v>
      </c>
      <c r="D20" s="126">
        <v>6000000</v>
      </c>
      <c r="E20" s="126"/>
      <c r="F20" s="7"/>
      <c r="G20" s="7"/>
      <c r="H20" s="7"/>
      <c r="I20" s="8"/>
      <c r="J20" s="8"/>
      <c r="K20" s="8"/>
      <c r="L20" s="8"/>
      <c r="M20" s="3"/>
      <c r="O20" s="4"/>
    </row>
    <row r="21" spans="1:15" x14ac:dyDescent="0.3">
      <c r="A21" s="8"/>
      <c r="B21" s="7"/>
      <c r="C21" s="57">
        <v>2021</v>
      </c>
      <c r="D21" s="126">
        <v>6500000</v>
      </c>
      <c r="E21" s="126"/>
      <c r="F21" s="7"/>
      <c r="G21" s="7"/>
      <c r="H21" s="7"/>
      <c r="I21" s="8"/>
      <c r="J21" s="8"/>
      <c r="K21" s="8"/>
      <c r="L21" s="8"/>
      <c r="M21" s="3"/>
      <c r="O21" s="4"/>
    </row>
    <row r="22" spans="1:15" x14ac:dyDescent="0.3">
      <c r="A22" s="8"/>
      <c r="B22" s="7"/>
      <c r="C22" s="57">
        <v>2022</v>
      </c>
      <c r="D22" s="126">
        <v>7500000</v>
      </c>
      <c r="E22" s="126"/>
      <c r="F22" s="7"/>
      <c r="G22" s="7"/>
      <c r="H22" s="7"/>
      <c r="I22" s="8"/>
      <c r="J22" s="8"/>
      <c r="K22" s="8"/>
      <c r="L22" s="8"/>
      <c r="M22" s="3"/>
      <c r="O22" s="4"/>
    </row>
    <row r="23" spans="1:15" x14ac:dyDescent="0.3">
      <c r="A23" s="8"/>
      <c r="B23" s="7"/>
      <c r="C23" s="7"/>
      <c r="D23" s="7"/>
      <c r="E23" s="7"/>
      <c r="F23" s="7"/>
      <c r="G23" s="7"/>
      <c r="H23" s="7"/>
      <c r="I23" s="8"/>
      <c r="J23" s="8"/>
      <c r="K23" s="8"/>
      <c r="L23" s="8"/>
      <c r="M23" s="3"/>
      <c r="O23" s="4"/>
    </row>
    <row r="24" spans="1:15" x14ac:dyDescent="0.3">
      <c r="A24" s="70" t="s">
        <v>65</v>
      </c>
      <c r="B24" s="50"/>
      <c r="C24" s="66"/>
      <c r="D24" s="7"/>
      <c r="E24" s="7"/>
      <c r="F24" s="7"/>
      <c r="G24" s="7"/>
      <c r="H24" s="7"/>
      <c r="I24" s="8"/>
      <c r="J24" s="8"/>
      <c r="K24" s="8"/>
      <c r="L24" s="8"/>
      <c r="M24" s="3"/>
      <c r="O24" s="4"/>
    </row>
    <row r="25" spans="1:15" x14ac:dyDescent="0.3">
      <c r="A25" s="70" t="s">
        <v>66</v>
      </c>
      <c r="B25" s="50"/>
      <c r="C25" s="66"/>
      <c r="D25" s="7"/>
      <c r="E25" s="7"/>
      <c r="F25" s="7"/>
      <c r="G25" s="7"/>
      <c r="H25" s="7"/>
      <c r="I25" s="8"/>
      <c r="J25" s="59" t="s">
        <v>211</v>
      </c>
      <c r="K25" s="113">
        <v>7.0000000000000007E-2</v>
      </c>
      <c r="L25" s="5"/>
      <c r="M25" s="8"/>
      <c r="O25" s="4"/>
    </row>
    <row r="26" spans="1:15" x14ac:dyDescent="0.3">
      <c r="A26" s="70" t="s">
        <v>67</v>
      </c>
      <c r="B26" s="50"/>
      <c r="C26" s="66"/>
      <c r="D26" s="7"/>
      <c r="E26" s="7"/>
      <c r="F26" s="7"/>
      <c r="G26" s="7"/>
      <c r="H26" s="7"/>
      <c r="I26" s="8"/>
      <c r="J26" s="59" t="s">
        <v>146</v>
      </c>
      <c r="K26" s="78">
        <v>3000000</v>
      </c>
      <c r="L26" s="57" t="s">
        <v>145</v>
      </c>
      <c r="M26" s="78">
        <v>1000000</v>
      </c>
      <c r="O26" s="4"/>
    </row>
    <row r="27" spans="1:15" x14ac:dyDescent="0.3">
      <c r="A27" s="70"/>
      <c r="B27" s="50"/>
      <c r="C27" s="66"/>
      <c r="D27" s="7"/>
      <c r="E27" s="7"/>
      <c r="F27" s="7"/>
      <c r="G27" s="7"/>
      <c r="H27" s="7"/>
      <c r="I27" s="8"/>
      <c r="J27" s="8"/>
      <c r="K27" s="8"/>
      <c r="L27" s="8"/>
      <c r="M27" s="3"/>
      <c r="O27" s="4"/>
    </row>
    <row r="28" spans="1:15" x14ac:dyDescent="0.3">
      <c r="A28" s="70"/>
      <c r="B28" s="57" t="s">
        <v>68</v>
      </c>
      <c r="C28" s="58">
        <v>2</v>
      </c>
      <c r="D28" s="7"/>
      <c r="E28" s="7"/>
      <c r="F28" s="7"/>
      <c r="G28" s="7"/>
      <c r="H28" s="7"/>
      <c r="I28" s="8"/>
      <c r="J28" s="8"/>
      <c r="K28" s="8"/>
      <c r="L28" s="8"/>
      <c r="M28" s="3"/>
      <c r="O28" s="4"/>
    </row>
    <row r="29" spans="1:15" x14ac:dyDescent="0.3">
      <c r="A29" s="70"/>
      <c r="B29" s="57" t="s">
        <v>69</v>
      </c>
      <c r="C29" s="58">
        <v>1.5</v>
      </c>
      <c r="D29" s="7"/>
      <c r="E29" s="7"/>
      <c r="F29" s="7"/>
      <c r="G29" s="7"/>
      <c r="H29" s="7"/>
      <c r="I29" s="8"/>
      <c r="J29" s="8"/>
      <c r="K29" s="8"/>
      <c r="L29" s="8"/>
      <c r="M29" s="3"/>
      <c r="O29" s="4"/>
    </row>
    <row r="30" spans="1:15" x14ac:dyDescent="0.3">
      <c r="A30" s="70"/>
      <c r="B30" s="57" t="s">
        <v>70</v>
      </c>
      <c r="C30" s="58">
        <v>1.25</v>
      </c>
      <c r="D30" s="7"/>
      <c r="E30" s="7"/>
      <c r="F30" s="7"/>
      <c r="G30" s="7"/>
      <c r="H30" s="7"/>
      <c r="I30" s="8"/>
      <c r="J30" s="8"/>
      <c r="K30" s="8"/>
      <c r="L30" s="8"/>
      <c r="M30" s="3"/>
      <c r="O30" s="4"/>
    </row>
    <row r="31" spans="1:15" x14ac:dyDescent="0.3">
      <c r="A31" s="70"/>
      <c r="B31" s="57" t="s">
        <v>71</v>
      </c>
      <c r="C31" s="58">
        <v>1</v>
      </c>
      <c r="D31" s="7"/>
      <c r="E31" s="7"/>
      <c r="F31" s="7"/>
      <c r="G31" s="7"/>
      <c r="H31" s="7"/>
      <c r="I31" s="8"/>
      <c r="J31" s="8"/>
      <c r="K31" s="8"/>
      <c r="L31" s="8"/>
      <c r="M31" s="3"/>
      <c r="O31" s="4"/>
    </row>
    <row r="32" spans="1:15" x14ac:dyDescent="0.3">
      <c r="A32" s="8"/>
      <c r="B32" s="50"/>
      <c r="C32" s="66"/>
      <c r="D32" s="7"/>
      <c r="E32" s="7"/>
      <c r="F32" s="7"/>
      <c r="G32" s="7"/>
      <c r="H32" s="7"/>
      <c r="I32" s="8"/>
      <c r="J32" s="8"/>
      <c r="K32" s="8"/>
      <c r="L32" s="8"/>
      <c r="M32" s="3"/>
      <c r="O32" s="4"/>
    </row>
    <row r="33" spans="1:15" x14ac:dyDescent="0.3">
      <c r="A33" s="7" t="s">
        <v>3</v>
      </c>
      <c r="B33" s="7" t="s">
        <v>236</v>
      </c>
      <c r="C33" s="7"/>
      <c r="D33" s="7"/>
      <c r="E33" s="7"/>
      <c r="F33" s="7"/>
      <c r="G33" s="7"/>
      <c r="H33" s="7"/>
      <c r="I33" s="8"/>
      <c r="J33" s="8"/>
      <c r="K33" s="8"/>
      <c r="L33" s="8"/>
      <c r="M33" s="3"/>
      <c r="O33" s="4"/>
    </row>
    <row r="34" spans="1:15" ht="16.2" x14ac:dyDescent="0.35">
      <c r="A34" s="9"/>
      <c r="B34" s="9" t="s">
        <v>1</v>
      </c>
      <c r="C34" s="9"/>
      <c r="D34" s="11"/>
      <c r="E34" s="11"/>
      <c r="F34" s="7"/>
      <c r="G34" s="7"/>
      <c r="H34" s="8"/>
      <c r="I34" s="47"/>
      <c r="J34" s="8"/>
      <c r="K34" s="8"/>
      <c r="L34" s="8"/>
      <c r="M34" s="3"/>
      <c r="O34" s="4"/>
    </row>
    <row r="35" spans="1:15" x14ac:dyDescent="0.3">
      <c r="A35" s="62"/>
      <c r="O35" s="4"/>
    </row>
    <row r="36" spans="1:15" customFormat="1" x14ac:dyDescent="0.3">
      <c r="A36" s="4"/>
      <c r="B36" s="4"/>
      <c r="C36" s="4"/>
      <c r="D36" s="4"/>
      <c r="E36" s="4"/>
      <c r="F36" s="4"/>
      <c r="G36" s="4"/>
      <c r="H36" s="4"/>
      <c r="I36" s="4"/>
      <c r="J36" s="4"/>
      <c r="K36" s="4"/>
      <c r="L36" s="4"/>
      <c r="M36" s="4"/>
    </row>
    <row r="37" spans="1:15" customFormat="1" x14ac:dyDescent="0.3">
      <c r="A37" s="4"/>
      <c r="B37" s="4"/>
      <c r="C37" s="4"/>
      <c r="D37" s="4"/>
      <c r="E37" s="4"/>
      <c r="F37" s="4"/>
      <c r="G37" s="4"/>
      <c r="H37" s="4"/>
      <c r="I37" s="4"/>
      <c r="J37" s="4"/>
      <c r="K37" s="4"/>
      <c r="L37" s="4"/>
      <c r="M37" s="4"/>
    </row>
    <row r="38" spans="1:15" x14ac:dyDescent="0.3">
      <c r="A38" s="127" t="s">
        <v>237</v>
      </c>
      <c r="B38" s="127"/>
      <c r="C38" s="127"/>
      <c r="D38" s="127"/>
      <c r="E38" s="127"/>
      <c r="F38" s="127"/>
      <c r="G38" s="127"/>
      <c r="H38" s="127"/>
      <c r="I38" s="127"/>
      <c r="J38" s="127"/>
      <c r="K38" s="127"/>
      <c r="L38" s="127"/>
      <c r="M38" s="127"/>
      <c r="O38" s="4"/>
    </row>
    <row r="39" spans="1:15" x14ac:dyDescent="0.3">
      <c r="A39" s="7"/>
      <c r="B39" s="50"/>
      <c r="C39" s="66"/>
      <c r="D39" s="7"/>
      <c r="E39" s="7"/>
      <c r="F39" s="7"/>
      <c r="G39" s="7"/>
      <c r="H39" s="7"/>
      <c r="I39" s="8"/>
      <c r="J39" s="8"/>
      <c r="K39" s="8"/>
      <c r="L39" s="8"/>
      <c r="M39" s="3"/>
      <c r="O39" s="4"/>
    </row>
    <row r="40" spans="1:15" ht="31.2" x14ac:dyDescent="0.3">
      <c r="A40" s="7"/>
      <c r="B40" s="16" t="s">
        <v>72</v>
      </c>
      <c r="C40" s="16" t="s">
        <v>10</v>
      </c>
      <c r="D40" s="7"/>
      <c r="E40" s="7"/>
      <c r="F40" s="7"/>
      <c r="G40" s="7"/>
      <c r="H40" s="7"/>
      <c r="I40" s="8"/>
      <c r="J40" s="8"/>
      <c r="K40" s="8"/>
      <c r="L40" s="8"/>
      <c r="M40" s="3"/>
      <c r="O40" s="4"/>
    </row>
    <row r="41" spans="1:15" x14ac:dyDescent="0.3">
      <c r="A41" s="7"/>
      <c r="B41" s="22">
        <v>0</v>
      </c>
      <c r="C41" s="22">
        <v>0.5</v>
      </c>
      <c r="D41" s="7"/>
      <c r="E41" s="7"/>
      <c r="F41" s="7"/>
      <c r="G41" s="7"/>
      <c r="H41" s="7"/>
      <c r="I41" s="8"/>
      <c r="J41" s="8"/>
      <c r="K41" s="8"/>
      <c r="L41" s="8"/>
      <c r="M41" s="3"/>
      <c r="O41" s="4"/>
    </row>
    <row r="42" spans="1:15" x14ac:dyDescent="0.3">
      <c r="A42" s="7"/>
      <c r="B42" s="22">
        <v>0.1</v>
      </c>
      <c r="C42" s="22">
        <v>0.3</v>
      </c>
      <c r="D42" s="7"/>
      <c r="E42" s="7"/>
      <c r="F42" s="7"/>
      <c r="G42" s="7"/>
      <c r="H42" s="7"/>
      <c r="I42" s="8"/>
      <c r="J42" s="8"/>
      <c r="K42" s="8"/>
      <c r="L42" s="8"/>
      <c r="M42" s="3"/>
      <c r="O42" s="4"/>
    </row>
    <row r="43" spans="1:15" x14ac:dyDescent="0.3">
      <c r="A43" s="7"/>
      <c r="B43" s="22">
        <v>0.2</v>
      </c>
      <c r="C43" s="22">
        <v>0.2</v>
      </c>
      <c r="D43" s="7"/>
      <c r="E43" s="7"/>
      <c r="F43" s="7"/>
      <c r="G43" s="7"/>
      <c r="H43" s="7"/>
      <c r="I43" s="8"/>
      <c r="J43" s="8"/>
      <c r="K43" s="8"/>
      <c r="L43" s="8"/>
      <c r="M43" s="3"/>
      <c r="O43" s="4"/>
    </row>
    <row r="44" spans="1:15" x14ac:dyDescent="0.3">
      <c r="A44" s="7"/>
      <c r="B44" s="50"/>
      <c r="C44" s="66"/>
      <c r="D44" s="7"/>
      <c r="E44" s="7"/>
      <c r="F44" s="7"/>
      <c r="G44" s="7"/>
      <c r="H44" s="7"/>
      <c r="I44" s="8"/>
      <c r="J44" s="8"/>
      <c r="K44" s="8"/>
      <c r="L44" s="8"/>
      <c r="M44" s="3"/>
      <c r="O44" s="4"/>
    </row>
    <row r="45" spans="1:15" x14ac:dyDescent="0.3">
      <c r="A45" s="7" t="s">
        <v>2</v>
      </c>
      <c r="B45" s="7" t="s">
        <v>216</v>
      </c>
      <c r="C45" s="7"/>
      <c r="D45" s="7"/>
      <c r="E45" s="7"/>
      <c r="F45" s="7"/>
      <c r="G45" s="7"/>
      <c r="H45" s="7"/>
      <c r="I45" s="8"/>
      <c r="J45" s="8"/>
      <c r="K45" s="8"/>
      <c r="L45" s="8"/>
      <c r="M45" s="3"/>
      <c r="O45" s="4"/>
    </row>
    <row r="46" spans="1:15" ht="16.2" x14ac:dyDescent="0.35">
      <c r="A46" s="9"/>
      <c r="B46" s="9" t="s">
        <v>1</v>
      </c>
      <c r="C46" s="9"/>
      <c r="D46" s="11"/>
      <c r="E46" s="11"/>
      <c r="F46" s="7"/>
      <c r="G46" s="7"/>
      <c r="H46" s="8"/>
      <c r="I46" s="47"/>
      <c r="J46" s="8"/>
      <c r="K46" s="8"/>
      <c r="L46" s="8"/>
      <c r="M46" s="3"/>
      <c r="O46" s="4"/>
    </row>
    <row r="47" spans="1:15" x14ac:dyDescent="0.3">
      <c r="A47" s="62"/>
      <c r="O47" s="4"/>
    </row>
    <row r="49" spans="1:15" x14ac:dyDescent="0.3">
      <c r="O49" s="4"/>
    </row>
    <row r="50" spans="1:15" x14ac:dyDescent="0.3">
      <c r="A50" s="7" t="s">
        <v>4</v>
      </c>
      <c r="B50" s="7" t="s">
        <v>75</v>
      </c>
      <c r="C50" s="7"/>
      <c r="D50" s="7"/>
      <c r="E50" s="7"/>
      <c r="F50" s="7"/>
      <c r="G50" s="7"/>
      <c r="H50" s="7"/>
      <c r="I50" s="8"/>
      <c r="J50" s="8"/>
      <c r="K50" s="8"/>
      <c r="L50" s="8"/>
      <c r="M50" s="3"/>
      <c r="O50" s="4"/>
    </row>
    <row r="51" spans="1:15" ht="16.2" x14ac:dyDescent="0.35">
      <c r="A51" s="9"/>
      <c r="B51" s="9" t="s">
        <v>1</v>
      </c>
      <c r="C51" s="9"/>
      <c r="D51" s="11"/>
      <c r="E51" s="11"/>
      <c r="F51" s="7"/>
      <c r="G51" s="7"/>
      <c r="H51" s="8"/>
      <c r="I51" s="47"/>
      <c r="J51" s="8"/>
      <c r="K51" s="8"/>
      <c r="L51" s="8"/>
      <c r="M51" s="3"/>
      <c r="O51" s="4"/>
    </row>
    <row r="52" spans="1:15" x14ac:dyDescent="0.3">
      <c r="A52"/>
      <c r="B52" s="125"/>
      <c r="C52" s="125"/>
      <c r="D52" s="125"/>
      <c r="E52" s="125"/>
      <c r="F52" s="125"/>
      <c r="G52" s="125"/>
      <c r="H52" s="125"/>
      <c r="I52" s="125"/>
      <c r="J52" s="125"/>
      <c r="K52" s="125"/>
      <c r="L52" s="125"/>
      <c r="O52" s="4"/>
    </row>
    <row r="53" spans="1:15" x14ac:dyDescent="0.3">
      <c r="A53"/>
      <c r="B53" s="125"/>
      <c r="C53" s="125"/>
      <c r="D53" s="125"/>
      <c r="E53" s="125"/>
      <c r="F53" s="125"/>
      <c r="G53" s="125"/>
      <c r="H53" s="125"/>
      <c r="I53" s="125"/>
      <c r="J53" s="125"/>
      <c r="K53" s="125"/>
      <c r="L53" s="125"/>
    </row>
    <row r="54" spans="1:15" x14ac:dyDescent="0.3">
      <c r="B54" s="125"/>
      <c r="C54" s="125"/>
      <c r="D54" s="125"/>
      <c r="E54" s="125"/>
      <c r="F54" s="125"/>
      <c r="G54" s="125"/>
      <c r="H54" s="125"/>
      <c r="I54" s="125"/>
      <c r="J54" s="125"/>
      <c r="K54" s="125"/>
      <c r="L54" s="125"/>
    </row>
  </sheetData>
  <mergeCells count="20">
    <mergeCell ref="B6:B7"/>
    <mergeCell ref="C6:C7"/>
    <mergeCell ref="A3:K3"/>
    <mergeCell ref="C17:C18"/>
    <mergeCell ref="D6:E7"/>
    <mergeCell ref="D8:E8"/>
    <mergeCell ref="D9:E9"/>
    <mergeCell ref="D10:E10"/>
    <mergeCell ref="D11:E11"/>
    <mergeCell ref="D12:E12"/>
    <mergeCell ref="D13:E13"/>
    <mergeCell ref="D14:E14"/>
    <mergeCell ref="D15:E15"/>
    <mergeCell ref="D17:E18"/>
    <mergeCell ref="B52:L54"/>
    <mergeCell ref="D19:E19"/>
    <mergeCell ref="D20:E20"/>
    <mergeCell ref="D21:E21"/>
    <mergeCell ref="D22:E22"/>
    <mergeCell ref="A38:M38"/>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33D23-3166-4FDB-91F8-FA0C87E54AEC}">
  <dimension ref="A1:Z159"/>
  <sheetViews>
    <sheetView zoomScaleNormal="100" workbookViewId="0"/>
  </sheetViews>
  <sheetFormatPr defaultColWidth="9.109375" defaultRowHeight="15.6" x14ac:dyDescent="0.3"/>
  <cols>
    <col min="1" max="1" width="11.6640625" style="4" customWidth="1"/>
    <col min="2" max="7" width="15.6640625" style="4" customWidth="1"/>
    <col min="8" max="9" width="13.6640625" style="4" customWidth="1"/>
    <col min="10" max="11" width="15.6640625" style="4" customWidth="1"/>
    <col min="12" max="13" width="13.6640625" style="4" customWidth="1"/>
    <col min="14" max="18" width="8.88671875" style="4" customWidth="1"/>
    <col min="19" max="19" width="10.5546875" style="4" customWidth="1"/>
    <col min="20" max="20" width="10.6640625" style="4" customWidth="1"/>
    <col min="21" max="22" width="8.88671875" style="4" customWidth="1"/>
    <col min="23" max="24" width="9.109375" style="4" bestFit="1" customWidth="1"/>
    <col min="25" max="26" width="11.5546875" style="4" bestFit="1" customWidth="1"/>
    <col min="27" max="16384" width="9.109375" style="4"/>
  </cols>
  <sheetData>
    <row r="1" spans="1:26" ht="15.75" customHeight="1" x14ac:dyDescent="0.35">
      <c r="A1" s="1" t="s">
        <v>45</v>
      </c>
      <c r="B1" s="2"/>
      <c r="C1" s="9" t="s">
        <v>0</v>
      </c>
      <c r="D1" s="2"/>
      <c r="E1" s="2"/>
      <c r="F1" s="2"/>
      <c r="G1" s="2"/>
      <c r="H1" s="2"/>
      <c r="I1" s="2"/>
      <c r="J1" s="2"/>
      <c r="K1" s="3"/>
      <c r="L1" s="3"/>
      <c r="M1" s="3"/>
      <c r="N1"/>
      <c r="O1"/>
      <c r="P1"/>
      <c r="Q1"/>
      <c r="R1"/>
      <c r="S1"/>
      <c r="T1"/>
      <c r="U1"/>
      <c r="V1"/>
      <c r="W1"/>
      <c r="X1"/>
      <c r="Y1"/>
      <c r="Z1"/>
    </row>
    <row r="2" spans="1:26" ht="15.75" customHeight="1" x14ac:dyDescent="0.35">
      <c r="A2" s="1"/>
      <c r="B2" s="2"/>
      <c r="C2" s="7"/>
      <c r="D2" s="7"/>
      <c r="E2" s="7"/>
      <c r="F2" s="7"/>
      <c r="G2" s="7"/>
      <c r="H2" s="46"/>
      <c r="I2" s="46"/>
      <c r="J2" s="11"/>
      <c r="K2" s="11"/>
      <c r="L2" s="11"/>
      <c r="M2" s="3"/>
      <c r="N2"/>
      <c r="O2"/>
      <c r="P2"/>
      <c r="Q2"/>
      <c r="R2"/>
      <c r="S2"/>
      <c r="T2"/>
      <c r="U2"/>
      <c r="V2"/>
      <c r="W2"/>
      <c r="X2"/>
      <c r="Y2"/>
      <c r="Z2"/>
    </row>
    <row r="3" spans="1:26" x14ac:dyDescent="0.3">
      <c r="A3" s="129" t="s">
        <v>248</v>
      </c>
      <c r="B3" s="129"/>
      <c r="C3" s="129"/>
      <c r="D3" s="129"/>
      <c r="E3" s="129"/>
      <c r="F3" s="129"/>
      <c r="G3" s="129"/>
      <c r="H3" s="129"/>
      <c r="I3" s="129"/>
      <c r="J3" s="129"/>
      <c r="K3" s="129"/>
      <c r="L3" s="129"/>
      <c r="M3" s="3"/>
      <c r="W3"/>
      <c r="X3"/>
      <c r="Y3"/>
      <c r="Z3"/>
    </row>
    <row r="4" spans="1:26" ht="15.6" customHeight="1" x14ac:dyDescent="0.3">
      <c r="A4" s="6"/>
      <c r="B4" s="6"/>
      <c r="C4" s="6"/>
      <c r="D4" s="6"/>
      <c r="E4" s="6"/>
      <c r="F4" s="6"/>
      <c r="G4" s="6"/>
      <c r="H4" s="6"/>
      <c r="I4" s="6"/>
      <c r="J4" s="6"/>
      <c r="K4" s="6"/>
      <c r="L4" s="6"/>
      <c r="M4" s="3"/>
      <c r="W4"/>
      <c r="X4"/>
      <c r="Y4"/>
      <c r="Z4"/>
    </row>
    <row r="5" spans="1:26" ht="15.6" customHeight="1" x14ac:dyDescent="0.3">
      <c r="A5" s="130" t="s">
        <v>159</v>
      </c>
      <c r="B5" s="142" t="s">
        <v>152</v>
      </c>
      <c r="C5" s="142"/>
      <c r="D5" s="142"/>
      <c r="E5" s="117" t="s">
        <v>153</v>
      </c>
      <c r="F5" s="142" t="s">
        <v>230</v>
      </c>
      <c r="G5" s="142"/>
      <c r="H5" s="6"/>
      <c r="I5" s="6"/>
      <c r="J5" s="6"/>
      <c r="K5" s="6"/>
      <c r="L5" s="6"/>
      <c r="M5" s="3"/>
      <c r="W5"/>
      <c r="X5"/>
      <c r="Y5"/>
      <c r="Z5"/>
    </row>
    <row r="6" spans="1:26" ht="31.2" customHeight="1" x14ac:dyDescent="0.3">
      <c r="A6" s="130"/>
      <c r="B6" s="55" t="s">
        <v>158</v>
      </c>
      <c r="C6" s="55" t="s">
        <v>157</v>
      </c>
      <c r="D6" s="55" t="s">
        <v>156</v>
      </c>
      <c r="E6" s="55" t="s">
        <v>156</v>
      </c>
      <c r="F6" s="55" t="s">
        <v>154</v>
      </c>
      <c r="G6" s="55" t="s">
        <v>155</v>
      </c>
      <c r="H6" s="6"/>
      <c r="I6" s="6"/>
      <c r="J6" s="6"/>
      <c r="K6" s="6"/>
      <c r="L6" s="6"/>
      <c r="M6" s="3"/>
      <c r="W6"/>
      <c r="X6"/>
      <c r="Y6"/>
      <c r="Z6"/>
    </row>
    <row r="7" spans="1:26" ht="15.6" customHeight="1" x14ac:dyDescent="0.3">
      <c r="A7" s="57">
        <v>2016</v>
      </c>
      <c r="B7" s="78">
        <v>4978</v>
      </c>
      <c r="C7" s="78">
        <v>5693</v>
      </c>
      <c r="D7" s="78">
        <v>6170</v>
      </c>
      <c r="E7" s="99">
        <v>1</v>
      </c>
      <c r="F7" s="99">
        <v>0.73</v>
      </c>
      <c r="G7" s="99">
        <v>0.90100000000000002</v>
      </c>
      <c r="H7" s="6"/>
      <c r="I7" s="6"/>
      <c r="J7" s="6"/>
      <c r="K7" s="6"/>
      <c r="L7" s="6"/>
      <c r="M7" s="3"/>
      <c r="W7"/>
      <c r="X7"/>
      <c r="Y7"/>
      <c r="Z7"/>
    </row>
    <row r="8" spans="1:26" ht="15.6" customHeight="1" x14ac:dyDescent="0.3">
      <c r="A8" s="57">
        <v>2017</v>
      </c>
      <c r="B8" s="78">
        <v>4332</v>
      </c>
      <c r="C8" s="78">
        <v>5040</v>
      </c>
      <c r="D8" s="78">
        <v>5616</v>
      </c>
      <c r="E8" s="99">
        <v>1.0049999999999999</v>
      </c>
      <c r="F8" s="99">
        <v>0.73299999999999998</v>
      </c>
      <c r="G8" s="99">
        <v>0.90300000000000002</v>
      </c>
      <c r="H8" s="6"/>
      <c r="I8" s="6"/>
      <c r="J8" s="6"/>
      <c r="K8" s="6"/>
      <c r="L8" s="6"/>
      <c r="M8" s="3"/>
      <c r="W8"/>
      <c r="X8"/>
      <c r="Y8"/>
      <c r="Z8"/>
    </row>
    <row r="9" spans="1:26" ht="15.6" customHeight="1" x14ac:dyDescent="0.3">
      <c r="A9" s="57">
        <v>2018</v>
      </c>
      <c r="B9" s="78">
        <v>5088</v>
      </c>
      <c r="C9" s="78">
        <v>5785</v>
      </c>
      <c r="D9" s="78">
        <v>6167</v>
      </c>
      <c r="E9" s="99">
        <v>1.0129999999999999</v>
      </c>
      <c r="F9" s="99">
        <v>0.73899999999999999</v>
      </c>
      <c r="G9" s="99">
        <v>0.90900000000000003</v>
      </c>
      <c r="H9" s="6"/>
      <c r="I9" s="6"/>
      <c r="J9" s="6"/>
      <c r="K9" s="6"/>
      <c r="L9" s="6"/>
      <c r="M9" s="3"/>
      <c r="W9"/>
      <c r="X9"/>
      <c r="Y9"/>
      <c r="Z9"/>
    </row>
    <row r="10" spans="1:26" ht="15.6" customHeight="1" x14ac:dyDescent="0.3">
      <c r="A10" s="57">
        <v>2019</v>
      </c>
      <c r="B10" s="78">
        <v>4334</v>
      </c>
      <c r="C10" s="78">
        <v>5192</v>
      </c>
      <c r="D10" s="78">
        <v>5699</v>
      </c>
      <c r="E10" s="99">
        <v>1.0329999999999999</v>
      </c>
      <c r="F10" s="99">
        <v>0.747</v>
      </c>
      <c r="G10" s="99">
        <v>0.91300000000000003</v>
      </c>
      <c r="H10" s="6"/>
      <c r="I10" s="6"/>
      <c r="J10" s="6"/>
      <c r="K10" s="6"/>
      <c r="L10" s="6"/>
      <c r="M10" s="3"/>
      <c r="W10"/>
      <c r="X10"/>
      <c r="Y10"/>
      <c r="Z10"/>
    </row>
    <row r="11" spans="1:26" ht="15.6" customHeight="1" x14ac:dyDescent="0.3">
      <c r="A11" s="57">
        <v>2020</v>
      </c>
      <c r="B11" s="78">
        <v>3704</v>
      </c>
      <c r="C11" s="78">
        <v>4298</v>
      </c>
      <c r="D11" s="78">
        <v>5029</v>
      </c>
      <c r="E11" s="99">
        <v>1.085</v>
      </c>
      <c r="F11" s="99">
        <v>0.751</v>
      </c>
      <c r="G11" s="99">
        <v>0.91700000000000004</v>
      </c>
      <c r="H11" s="6"/>
      <c r="I11" s="6"/>
      <c r="J11" s="6"/>
      <c r="K11" s="6"/>
      <c r="L11" s="6"/>
      <c r="M11" s="3"/>
      <c r="W11"/>
      <c r="X11"/>
      <c r="Y11"/>
      <c r="Z11"/>
    </row>
    <row r="12" spans="1:26" ht="15.6" customHeight="1" x14ac:dyDescent="0.3">
      <c r="A12" s="57">
        <v>2021</v>
      </c>
      <c r="B12" s="78">
        <v>4222</v>
      </c>
      <c r="C12" s="78">
        <v>4640</v>
      </c>
      <c r="D12" s="78">
        <v>4721</v>
      </c>
      <c r="E12" s="99">
        <v>1.248</v>
      </c>
      <c r="F12" s="99">
        <v>0.76200000000000001</v>
      </c>
      <c r="G12" s="99">
        <v>0.95099999999999996</v>
      </c>
      <c r="H12" s="6"/>
      <c r="I12" s="6"/>
      <c r="J12" s="6"/>
      <c r="K12" s="6"/>
      <c r="L12" s="6"/>
      <c r="M12" s="3"/>
      <c r="W12"/>
      <c r="X12"/>
      <c r="Y12"/>
      <c r="Z12"/>
    </row>
    <row r="13" spans="1:26" ht="15.6" customHeight="1" x14ac:dyDescent="0.3">
      <c r="A13" s="57">
        <v>2022</v>
      </c>
      <c r="B13" s="78">
        <v>3721</v>
      </c>
      <c r="C13" s="78">
        <v>3978</v>
      </c>
      <c r="D13" s="78">
        <v>3999</v>
      </c>
      <c r="E13" s="99">
        <v>1.7470000000000001</v>
      </c>
      <c r="F13" s="99">
        <v>0.78</v>
      </c>
      <c r="G13" s="99">
        <v>0.97499999999999998</v>
      </c>
      <c r="H13" s="6"/>
      <c r="I13" s="6"/>
      <c r="J13" s="6"/>
      <c r="K13" s="6"/>
      <c r="L13" s="6"/>
      <c r="M13" s="3"/>
      <c r="W13"/>
      <c r="X13"/>
      <c r="Y13"/>
      <c r="Z13"/>
    </row>
    <row r="14" spans="1:26" ht="15.6" customHeight="1" x14ac:dyDescent="0.3">
      <c r="A14" s="6"/>
      <c r="B14" s="6"/>
      <c r="C14" s="6"/>
      <c r="D14" s="6"/>
      <c r="E14" s="6"/>
      <c r="F14" s="6"/>
      <c r="G14" s="6"/>
      <c r="H14" s="6"/>
      <c r="I14" s="6"/>
      <c r="J14" s="6"/>
      <c r="K14" s="6"/>
      <c r="L14" s="6"/>
      <c r="M14" s="3"/>
      <c r="W14"/>
      <c r="X14"/>
      <c r="Y14"/>
      <c r="Z14"/>
    </row>
    <row r="15" spans="1:26" ht="15.6" customHeight="1" x14ac:dyDescent="0.3">
      <c r="A15" s="129" t="s">
        <v>160</v>
      </c>
      <c r="B15" s="129"/>
      <c r="C15" s="129"/>
      <c r="D15" s="129"/>
      <c r="E15" s="129"/>
      <c r="F15" s="129"/>
      <c r="G15" s="129"/>
      <c r="H15" s="129"/>
      <c r="I15" s="129"/>
      <c r="J15" s="129"/>
      <c r="K15" s="129"/>
      <c r="L15" s="129"/>
      <c r="M15" s="129"/>
      <c r="W15"/>
      <c r="X15"/>
      <c r="Y15"/>
      <c r="Z15"/>
    </row>
    <row r="16" spans="1:26" x14ac:dyDescent="0.3">
      <c r="A16" s="7"/>
      <c r="B16" s="53"/>
      <c r="C16" s="8"/>
      <c r="D16" s="8"/>
      <c r="E16" s="8"/>
      <c r="F16" s="8"/>
      <c r="G16" s="8"/>
      <c r="H16" s="8"/>
      <c r="I16" s="8"/>
      <c r="J16" s="8"/>
      <c r="K16" s="8"/>
      <c r="L16" s="8"/>
      <c r="M16" s="3"/>
      <c r="N16"/>
      <c r="O16"/>
      <c r="P16"/>
      <c r="Q16"/>
      <c r="R16"/>
      <c r="S16"/>
      <c r="T16"/>
      <c r="U16"/>
      <c r="V16"/>
      <c r="W16"/>
      <c r="X16"/>
      <c r="Y16"/>
      <c r="Z16"/>
    </row>
    <row r="17" spans="1:26" x14ac:dyDescent="0.3">
      <c r="A17" s="7" t="s">
        <v>3</v>
      </c>
      <c r="B17" s="7" t="s">
        <v>161</v>
      </c>
      <c r="C17" s="7"/>
      <c r="D17" s="7"/>
      <c r="E17" s="7"/>
      <c r="F17" s="7"/>
      <c r="G17" s="7"/>
      <c r="H17" s="7"/>
      <c r="I17" s="8"/>
      <c r="J17" s="8"/>
      <c r="K17" s="8"/>
      <c r="L17" s="8"/>
      <c r="M17" s="3"/>
      <c r="N17"/>
      <c r="O17"/>
      <c r="P17"/>
      <c r="Q17"/>
      <c r="R17"/>
      <c r="S17"/>
      <c r="T17"/>
      <c r="U17"/>
      <c r="V17"/>
      <c r="W17"/>
      <c r="X17"/>
      <c r="Y17"/>
      <c r="Z17"/>
    </row>
    <row r="18" spans="1:26" ht="16.2" x14ac:dyDescent="0.35">
      <c r="A18" s="7"/>
      <c r="B18" s="9" t="s">
        <v>1</v>
      </c>
      <c r="C18" s="47"/>
      <c r="D18" s="47"/>
      <c r="E18" s="47"/>
      <c r="F18" s="47"/>
      <c r="G18" s="47"/>
      <c r="H18" s="47"/>
      <c r="I18" s="47"/>
      <c r="J18" s="47"/>
      <c r="K18" s="47"/>
      <c r="L18" s="47"/>
      <c r="M18" s="3"/>
      <c r="N18"/>
      <c r="O18"/>
      <c r="P18"/>
      <c r="Q18"/>
      <c r="R18"/>
      <c r="S18"/>
      <c r="T18"/>
      <c r="U18"/>
      <c r="V18"/>
      <c r="W18"/>
      <c r="X18"/>
      <c r="Y18"/>
      <c r="Z18"/>
    </row>
    <row r="19" spans="1:26" x14ac:dyDescent="0.3">
      <c r="N19"/>
      <c r="O19"/>
      <c r="P19"/>
      <c r="Q19"/>
      <c r="R19"/>
      <c r="S19"/>
      <c r="T19"/>
      <c r="U19"/>
      <c r="V19"/>
      <c r="W19"/>
      <c r="X19"/>
      <c r="Y19"/>
      <c r="Z19"/>
    </row>
    <row r="20" spans="1:26" x14ac:dyDescent="0.3">
      <c r="N20"/>
      <c r="O20"/>
      <c r="P20"/>
      <c r="Q20"/>
      <c r="R20"/>
      <c r="S20"/>
      <c r="T20"/>
      <c r="U20"/>
      <c r="V20"/>
      <c r="W20"/>
      <c r="X20"/>
      <c r="Y20"/>
      <c r="Z20"/>
    </row>
    <row r="21" spans="1:26" x14ac:dyDescent="0.3">
      <c r="N21"/>
      <c r="O21"/>
      <c r="P21"/>
      <c r="Q21"/>
      <c r="R21"/>
      <c r="S21"/>
      <c r="T21"/>
      <c r="U21"/>
      <c r="V21"/>
      <c r="W21"/>
      <c r="X21"/>
      <c r="Y21"/>
      <c r="Z21"/>
    </row>
    <row r="22" spans="1:26" x14ac:dyDescent="0.3">
      <c r="A22" s="7" t="s">
        <v>2</v>
      </c>
      <c r="B22" s="7" t="s">
        <v>162</v>
      </c>
      <c r="C22" s="7"/>
      <c r="D22" s="7"/>
      <c r="E22" s="7"/>
      <c r="F22" s="7"/>
      <c r="G22" s="7"/>
      <c r="H22" s="7"/>
      <c r="I22" s="8"/>
      <c r="J22" s="8"/>
      <c r="K22" s="8"/>
      <c r="L22" s="8"/>
      <c r="M22" s="3"/>
      <c r="N22"/>
      <c r="O22"/>
      <c r="P22"/>
      <c r="Q22"/>
      <c r="R22"/>
      <c r="S22"/>
      <c r="T22"/>
      <c r="U22"/>
      <c r="V22"/>
      <c r="W22"/>
      <c r="X22"/>
      <c r="Y22"/>
      <c r="Z22"/>
    </row>
    <row r="23" spans="1:26" ht="16.2" x14ac:dyDescent="0.35">
      <c r="A23" s="7"/>
      <c r="B23" s="9" t="s">
        <v>1</v>
      </c>
      <c r="C23" s="47"/>
      <c r="D23" s="47"/>
      <c r="E23" s="47"/>
      <c r="F23" s="47"/>
      <c r="G23" s="47"/>
      <c r="H23" s="47"/>
      <c r="I23" s="47"/>
      <c r="J23" s="47"/>
      <c r="K23" s="47"/>
      <c r="L23" s="47"/>
      <c r="M23" s="3"/>
      <c r="N23"/>
      <c r="O23"/>
      <c r="P23"/>
      <c r="Q23"/>
      <c r="R23"/>
      <c r="S23"/>
      <c r="T23"/>
      <c r="U23"/>
      <c r="V23"/>
      <c r="W23"/>
      <c r="X23"/>
      <c r="Y23"/>
      <c r="Z23"/>
    </row>
    <row r="24" spans="1:26" x14ac:dyDescent="0.3">
      <c r="B24" s="125"/>
      <c r="C24" s="125"/>
      <c r="D24" s="125"/>
      <c r="E24" s="125"/>
      <c r="F24" s="125"/>
      <c r="G24" s="125"/>
      <c r="H24" s="125"/>
      <c r="I24" s="125"/>
      <c r="J24" s="125"/>
      <c r="K24" s="125"/>
      <c r="L24" s="125"/>
      <c r="M24" s="125"/>
      <c r="N24"/>
      <c r="O24"/>
      <c r="P24"/>
      <c r="Q24"/>
      <c r="R24"/>
      <c r="S24"/>
      <c r="T24"/>
      <c r="U24"/>
      <c r="V24"/>
      <c r="W24"/>
      <c r="X24"/>
      <c r="Y24"/>
      <c r="Z24"/>
    </row>
    <row r="25" spans="1:26" x14ac:dyDescent="0.3">
      <c r="B25" s="125"/>
      <c r="C25" s="125"/>
      <c r="D25" s="125"/>
      <c r="E25" s="125"/>
      <c r="F25" s="125"/>
      <c r="G25" s="125"/>
      <c r="H25" s="125"/>
      <c r="I25" s="125"/>
      <c r="J25" s="125"/>
      <c r="K25" s="125"/>
      <c r="L25" s="125"/>
      <c r="M25" s="125"/>
      <c r="N25"/>
      <c r="O25"/>
      <c r="P25"/>
      <c r="Q25"/>
      <c r="R25"/>
      <c r="S25"/>
      <c r="T25"/>
      <c r="U25"/>
      <c r="V25"/>
      <c r="W25"/>
      <c r="X25"/>
      <c r="Y25"/>
      <c r="Z25"/>
    </row>
    <row r="26" spans="1:26" x14ac:dyDescent="0.3">
      <c r="B26" s="125"/>
      <c r="C26" s="125"/>
      <c r="D26" s="125"/>
      <c r="E26" s="125"/>
      <c r="F26" s="125"/>
      <c r="G26" s="125"/>
      <c r="H26" s="125"/>
      <c r="I26" s="125"/>
      <c r="J26" s="125"/>
      <c r="K26" s="125"/>
      <c r="L26" s="125"/>
      <c r="M26" s="125"/>
      <c r="N26"/>
      <c r="O26"/>
      <c r="P26"/>
      <c r="Q26"/>
      <c r="R26"/>
      <c r="S26"/>
      <c r="T26"/>
      <c r="U26"/>
      <c r="V26"/>
      <c r="W26"/>
      <c r="X26"/>
      <c r="Y26"/>
      <c r="Z26"/>
    </row>
    <row r="27" spans="1:26" x14ac:dyDescent="0.3">
      <c r="A27" s="7" t="s">
        <v>231</v>
      </c>
      <c r="B27" s="53"/>
      <c r="C27" s="8"/>
      <c r="D27" s="8"/>
      <c r="E27" s="8"/>
      <c r="F27" s="8"/>
      <c r="G27" s="8"/>
      <c r="H27" s="8"/>
      <c r="I27" s="8"/>
      <c r="J27" s="8"/>
      <c r="K27" s="8"/>
      <c r="L27" s="8"/>
      <c r="M27" s="3"/>
      <c r="N27"/>
      <c r="O27"/>
      <c r="P27"/>
      <c r="Q27"/>
      <c r="R27"/>
      <c r="S27"/>
      <c r="T27"/>
      <c r="U27"/>
      <c r="V27"/>
      <c r="W27"/>
      <c r="X27"/>
      <c r="Y27"/>
      <c r="Z27"/>
    </row>
    <row r="28" spans="1:26" x14ac:dyDescent="0.3">
      <c r="A28" s="7"/>
      <c r="B28" s="53"/>
      <c r="C28" s="8"/>
      <c r="D28" s="8"/>
      <c r="E28" s="8"/>
      <c r="F28" s="8"/>
      <c r="G28" s="8"/>
      <c r="H28" s="8"/>
      <c r="I28" s="8"/>
      <c r="J28" s="8"/>
      <c r="K28" s="8"/>
      <c r="L28" s="8"/>
      <c r="M28" s="3"/>
      <c r="N28"/>
      <c r="O28"/>
      <c r="P28"/>
      <c r="Q28"/>
      <c r="R28"/>
      <c r="S28"/>
      <c r="T28"/>
      <c r="U28"/>
      <c r="V28"/>
      <c r="W28"/>
      <c r="X28"/>
      <c r="Y28"/>
      <c r="Z28"/>
    </row>
    <row r="29" spans="1:26" x14ac:dyDescent="0.3">
      <c r="A29" s="13" t="s">
        <v>163</v>
      </c>
      <c r="B29" s="53"/>
      <c r="C29" s="8"/>
      <c r="D29" s="8"/>
      <c r="E29" s="8"/>
      <c r="F29" s="8"/>
      <c r="G29" s="8"/>
      <c r="H29" s="8"/>
      <c r="I29" s="8"/>
      <c r="J29" s="82" t="s">
        <v>167</v>
      </c>
      <c r="K29" s="98"/>
      <c r="L29" s="98">
        <v>5019000</v>
      </c>
      <c r="M29" s="3"/>
      <c r="N29"/>
      <c r="O29"/>
      <c r="P29"/>
      <c r="Q29"/>
      <c r="R29"/>
      <c r="S29"/>
      <c r="T29"/>
      <c r="U29"/>
      <c r="V29"/>
      <c r="W29"/>
      <c r="X29"/>
      <c r="Y29"/>
      <c r="Z29"/>
    </row>
    <row r="30" spans="1:26" x14ac:dyDescent="0.3">
      <c r="A30" s="13" t="s">
        <v>164</v>
      </c>
      <c r="B30" s="53"/>
      <c r="C30" s="8"/>
      <c r="D30" s="8"/>
      <c r="E30" s="8"/>
      <c r="F30" s="8"/>
      <c r="G30" s="8"/>
      <c r="H30" s="8"/>
      <c r="I30" s="8"/>
      <c r="J30" s="82" t="s">
        <v>168</v>
      </c>
      <c r="K30" s="98"/>
      <c r="L30" s="100">
        <v>1.19</v>
      </c>
      <c r="M30" s="3"/>
      <c r="N30"/>
      <c r="O30"/>
      <c r="P30"/>
      <c r="Q30"/>
      <c r="R30"/>
      <c r="S30"/>
      <c r="T30"/>
      <c r="U30"/>
      <c r="V30"/>
      <c r="W30"/>
      <c r="X30"/>
      <c r="Y30"/>
      <c r="Z30"/>
    </row>
    <row r="31" spans="1:26" x14ac:dyDescent="0.3">
      <c r="A31" s="13" t="s">
        <v>165</v>
      </c>
      <c r="B31" s="53"/>
      <c r="C31" s="8"/>
      <c r="D31" s="8"/>
      <c r="E31" s="8"/>
      <c r="F31" s="8"/>
      <c r="G31" s="8"/>
      <c r="H31" s="8"/>
      <c r="I31" s="8"/>
      <c r="J31" s="82" t="s">
        <v>169</v>
      </c>
      <c r="K31" s="98"/>
      <c r="L31" s="101">
        <v>2.1999999999999999E-2</v>
      </c>
      <c r="M31" s="3"/>
      <c r="N31"/>
      <c r="O31"/>
      <c r="P31"/>
      <c r="Q31"/>
      <c r="R31"/>
      <c r="S31"/>
      <c r="T31"/>
      <c r="U31"/>
      <c r="V31"/>
      <c r="W31"/>
      <c r="X31"/>
      <c r="Y31"/>
      <c r="Z31"/>
    </row>
    <row r="32" spans="1:26" x14ac:dyDescent="0.3">
      <c r="A32" s="13" t="s">
        <v>166</v>
      </c>
      <c r="B32" s="53"/>
      <c r="C32" s="8"/>
      <c r="D32" s="8"/>
      <c r="E32" s="8"/>
      <c r="F32" s="8"/>
      <c r="G32" s="8"/>
      <c r="H32" s="8"/>
      <c r="I32" s="8"/>
      <c r="J32" s="82" t="s">
        <v>170</v>
      </c>
      <c r="K32" s="98"/>
      <c r="L32" s="101">
        <v>0.01</v>
      </c>
      <c r="M32" s="3"/>
      <c r="N32"/>
      <c r="O32"/>
      <c r="P32"/>
      <c r="Q32"/>
      <c r="R32"/>
      <c r="S32"/>
      <c r="T32"/>
      <c r="U32"/>
      <c r="V32"/>
      <c r="W32"/>
      <c r="X32"/>
      <c r="Y32"/>
      <c r="Z32"/>
    </row>
    <row r="33" spans="1:26" x14ac:dyDescent="0.3">
      <c r="A33" s="7"/>
      <c r="B33" s="53"/>
      <c r="C33" s="8"/>
      <c r="D33" s="8"/>
      <c r="E33" s="8"/>
      <c r="F33" s="8"/>
      <c r="G33" s="8"/>
      <c r="H33" s="8"/>
      <c r="I33" s="8"/>
      <c r="J33" s="8"/>
      <c r="K33" s="8"/>
      <c r="L33" s="8"/>
      <c r="M33" s="3"/>
      <c r="N33"/>
      <c r="O33"/>
      <c r="P33"/>
      <c r="Q33"/>
      <c r="R33"/>
      <c r="S33"/>
      <c r="T33"/>
      <c r="U33"/>
      <c r="V33"/>
      <c r="W33"/>
      <c r="X33"/>
      <c r="Y33"/>
      <c r="Z33"/>
    </row>
    <row r="34" spans="1:26" x14ac:dyDescent="0.3">
      <c r="A34" s="7" t="s">
        <v>4</v>
      </c>
      <c r="B34" s="7" t="s">
        <v>171</v>
      </c>
      <c r="C34" s="7"/>
      <c r="D34" s="7"/>
      <c r="E34" s="7"/>
      <c r="F34" s="7"/>
      <c r="G34" s="7"/>
      <c r="H34" s="7"/>
      <c r="I34" s="8"/>
      <c r="J34" s="8"/>
      <c r="K34" s="8"/>
      <c r="L34" s="8"/>
      <c r="M34" s="3"/>
      <c r="N34"/>
      <c r="O34"/>
      <c r="P34"/>
      <c r="Q34"/>
      <c r="R34"/>
      <c r="S34"/>
      <c r="T34"/>
      <c r="U34"/>
      <c r="V34"/>
      <c r="W34"/>
      <c r="X34"/>
      <c r="Y34"/>
      <c r="Z34"/>
    </row>
    <row r="35" spans="1:26" ht="16.2" x14ac:dyDescent="0.35">
      <c r="A35" s="7"/>
      <c r="B35" s="9" t="s">
        <v>1</v>
      </c>
      <c r="C35" s="47"/>
      <c r="D35" s="47"/>
      <c r="E35" s="47"/>
      <c r="F35" s="47"/>
      <c r="G35" s="47"/>
      <c r="H35" s="47"/>
      <c r="I35" s="47"/>
      <c r="J35" s="47"/>
      <c r="K35" s="47"/>
      <c r="L35" s="47"/>
      <c r="M35" s="3"/>
      <c r="N35"/>
      <c r="O35"/>
      <c r="P35"/>
      <c r="Q35"/>
      <c r="R35"/>
      <c r="S35"/>
      <c r="T35"/>
      <c r="U35"/>
      <c r="V35"/>
      <c r="W35"/>
      <c r="X35"/>
      <c r="Y35"/>
      <c r="Z35"/>
    </row>
    <row r="36" spans="1:26" x14ac:dyDescent="0.3">
      <c r="N36"/>
      <c r="O36"/>
      <c r="P36"/>
      <c r="Q36"/>
      <c r="R36"/>
      <c r="S36"/>
      <c r="T36"/>
      <c r="U36"/>
      <c r="V36"/>
      <c r="W36"/>
      <c r="X36"/>
      <c r="Y36"/>
      <c r="Z36"/>
    </row>
    <row r="37" spans="1:26" x14ac:dyDescent="0.3">
      <c r="N37"/>
      <c r="O37"/>
      <c r="P37"/>
      <c r="Q37"/>
      <c r="R37"/>
      <c r="S37"/>
      <c r="T37"/>
      <c r="U37"/>
      <c r="V37"/>
      <c r="W37"/>
      <c r="X37"/>
      <c r="Y37"/>
      <c r="Z37"/>
    </row>
    <row r="38" spans="1:26" x14ac:dyDescent="0.3">
      <c r="N38"/>
      <c r="O38"/>
      <c r="P38"/>
      <c r="Q38"/>
      <c r="R38"/>
      <c r="S38"/>
      <c r="T38"/>
      <c r="U38"/>
      <c r="V38"/>
      <c r="W38"/>
      <c r="X38"/>
      <c r="Y38"/>
      <c r="Z38"/>
    </row>
    <row r="39" spans="1:26" x14ac:dyDescent="0.3">
      <c r="M39"/>
      <c r="N39"/>
      <c r="O39"/>
      <c r="P39"/>
      <c r="Q39"/>
      <c r="R39"/>
      <c r="S39"/>
      <c r="T39"/>
      <c r="U39"/>
      <c r="V39"/>
      <c r="W39"/>
      <c r="X39"/>
      <c r="Y39"/>
      <c r="Z39"/>
    </row>
    <row r="40" spans="1:26" x14ac:dyDescent="0.3">
      <c r="M40"/>
      <c r="N40"/>
      <c r="O40"/>
      <c r="P40"/>
      <c r="Q40"/>
      <c r="R40"/>
      <c r="S40"/>
      <c r="T40"/>
      <c r="U40"/>
      <c r="V40"/>
      <c r="W40"/>
      <c r="X40"/>
      <c r="Y40"/>
      <c r="Z40"/>
    </row>
    <row r="41" spans="1:26" x14ac:dyDescent="0.3">
      <c r="M41"/>
      <c r="N41"/>
      <c r="O41"/>
      <c r="P41"/>
      <c r="Q41"/>
      <c r="R41"/>
      <c r="S41"/>
      <c r="T41"/>
      <c r="U41"/>
      <c r="V41"/>
      <c r="W41"/>
      <c r="X41"/>
      <c r="Y41"/>
      <c r="Z41"/>
    </row>
    <row r="42" spans="1:26" x14ac:dyDescent="0.3">
      <c r="M42"/>
      <c r="N42"/>
      <c r="O42"/>
      <c r="P42"/>
      <c r="Q42"/>
      <c r="R42"/>
      <c r="S42"/>
      <c r="T42"/>
      <c r="U42"/>
      <c r="V42"/>
      <c r="W42"/>
      <c r="X42"/>
      <c r="Y42"/>
      <c r="Z42"/>
    </row>
    <row r="43" spans="1:26" x14ac:dyDescent="0.3">
      <c r="M43"/>
      <c r="N43"/>
      <c r="O43"/>
      <c r="P43"/>
      <c r="Q43"/>
      <c r="R43"/>
      <c r="S43"/>
      <c r="T43"/>
      <c r="U43"/>
      <c r="V43"/>
      <c r="W43"/>
      <c r="X43"/>
      <c r="Y43"/>
      <c r="Z43"/>
    </row>
    <row r="44" spans="1:26" x14ac:dyDescent="0.3">
      <c r="M44"/>
      <c r="N44"/>
      <c r="O44"/>
      <c r="P44"/>
      <c r="Q44"/>
      <c r="R44"/>
      <c r="S44"/>
      <c r="T44"/>
      <c r="U44"/>
      <c r="V44"/>
      <c r="W44"/>
      <c r="X44"/>
      <c r="Y44"/>
      <c r="Z44"/>
    </row>
    <row r="45" spans="1:26" x14ac:dyDescent="0.3">
      <c r="M45"/>
      <c r="N45"/>
      <c r="O45"/>
      <c r="P45"/>
      <c r="Q45"/>
      <c r="R45"/>
      <c r="S45"/>
      <c r="T45"/>
      <c r="U45"/>
      <c r="V45"/>
      <c r="W45"/>
      <c r="X45"/>
      <c r="Y45"/>
      <c r="Z45"/>
    </row>
    <row r="46" spans="1:26" x14ac:dyDescent="0.3">
      <c r="M46"/>
      <c r="N46"/>
      <c r="O46"/>
      <c r="P46"/>
      <c r="Q46"/>
      <c r="R46"/>
      <c r="S46"/>
      <c r="T46"/>
      <c r="U46"/>
      <c r="V46"/>
      <c r="W46"/>
      <c r="X46"/>
      <c r="Y46"/>
      <c r="Z46"/>
    </row>
    <row r="47" spans="1:26" x14ac:dyDescent="0.3">
      <c r="M47"/>
      <c r="N47"/>
      <c r="O47"/>
      <c r="P47"/>
      <c r="Q47"/>
      <c r="R47"/>
      <c r="S47"/>
      <c r="T47"/>
      <c r="U47"/>
      <c r="V47"/>
      <c r="W47"/>
      <c r="X47"/>
      <c r="Y47"/>
      <c r="Z47"/>
    </row>
    <row r="48" spans="1:26" x14ac:dyDescent="0.3">
      <c r="M48"/>
      <c r="N48"/>
      <c r="O48"/>
      <c r="P48"/>
      <c r="Q48"/>
      <c r="R48"/>
      <c r="S48"/>
      <c r="T48"/>
      <c r="U48"/>
      <c r="V48"/>
      <c r="W48"/>
      <c r="X48"/>
      <c r="Y48"/>
      <c r="Z48"/>
    </row>
    <row r="49" spans="13:26" x14ac:dyDescent="0.3">
      <c r="M49"/>
      <c r="N49"/>
      <c r="O49"/>
      <c r="P49"/>
      <c r="Q49"/>
      <c r="R49"/>
      <c r="S49"/>
      <c r="T49"/>
      <c r="U49"/>
      <c r="V49"/>
      <c r="W49"/>
      <c r="X49"/>
      <c r="Y49"/>
      <c r="Z49"/>
    </row>
    <row r="50" spans="13:26" x14ac:dyDescent="0.3">
      <c r="M50"/>
      <c r="N50"/>
      <c r="O50"/>
      <c r="P50"/>
      <c r="Q50"/>
      <c r="R50"/>
      <c r="S50"/>
      <c r="T50"/>
      <c r="U50"/>
      <c r="V50"/>
      <c r="W50"/>
      <c r="X50"/>
      <c r="Y50"/>
      <c r="Z50"/>
    </row>
    <row r="51" spans="13:26" x14ac:dyDescent="0.3">
      <c r="M51"/>
      <c r="N51"/>
      <c r="O51"/>
      <c r="P51"/>
      <c r="Q51"/>
      <c r="R51"/>
      <c r="S51"/>
      <c r="T51"/>
      <c r="U51"/>
      <c r="V51"/>
      <c r="W51"/>
      <c r="X51"/>
      <c r="Y51"/>
      <c r="Z51"/>
    </row>
    <row r="52" spans="13:26" x14ac:dyDescent="0.3">
      <c r="M52"/>
      <c r="N52"/>
      <c r="O52"/>
      <c r="P52"/>
      <c r="Q52"/>
      <c r="R52"/>
      <c r="S52"/>
      <c r="T52"/>
      <c r="U52"/>
      <c r="V52"/>
      <c r="W52"/>
      <c r="X52"/>
      <c r="Y52"/>
      <c r="Z52"/>
    </row>
    <row r="53" spans="13:26" x14ac:dyDescent="0.3">
      <c r="M53"/>
      <c r="N53"/>
      <c r="O53"/>
      <c r="P53"/>
      <c r="Q53"/>
      <c r="R53"/>
      <c r="S53"/>
      <c r="T53"/>
      <c r="U53"/>
      <c r="V53"/>
      <c r="W53"/>
      <c r="X53"/>
      <c r="Y53"/>
      <c r="Z53"/>
    </row>
    <row r="54" spans="13:26" x14ac:dyDescent="0.3">
      <c r="M54"/>
      <c r="N54"/>
      <c r="O54"/>
      <c r="P54"/>
      <c r="Q54"/>
      <c r="R54"/>
      <c r="S54"/>
      <c r="T54"/>
      <c r="U54"/>
      <c r="V54"/>
      <c r="W54"/>
      <c r="X54"/>
      <c r="Y54"/>
      <c r="Z54"/>
    </row>
    <row r="55" spans="13:26" x14ac:dyDescent="0.3">
      <c r="M55"/>
      <c r="N55"/>
      <c r="O55"/>
      <c r="P55"/>
      <c r="Q55"/>
      <c r="R55"/>
      <c r="S55"/>
      <c r="T55"/>
      <c r="U55"/>
      <c r="V55"/>
      <c r="W55"/>
      <c r="X55"/>
      <c r="Y55"/>
      <c r="Z55"/>
    </row>
    <row r="56" spans="13:26" x14ac:dyDescent="0.3">
      <c r="M56"/>
      <c r="N56"/>
      <c r="O56"/>
      <c r="P56"/>
      <c r="Q56"/>
      <c r="R56"/>
      <c r="S56"/>
      <c r="T56"/>
      <c r="U56"/>
      <c r="V56"/>
      <c r="W56"/>
      <c r="X56"/>
      <c r="Y56"/>
      <c r="Z56"/>
    </row>
    <row r="57" spans="13:26" x14ac:dyDescent="0.3">
      <c r="M57"/>
      <c r="N57"/>
      <c r="O57"/>
      <c r="P57"/>
      <c r="Q57"/>
      <c r="R57"/>
      <c r="S57"/>
      <c r="T57"/>
      <c r="U57"/>
      <c r="V57"/>
      <c r="W57"/>
      <c r="X57"/>
      <c r="Y57"/>
      <c r="Z57"/>
    </row>
    <row r="58" spans="13:26" x14ac:dyDescent="0.3">
      <c r="M58"/>
      <c r="N58"/>
      <c r="O58"/>
      <c r="P58"/>
      <c r="Q58"/>
      <c r="R58"/>
      <c r="S58"/>
      <c r="T58"/>
      <c r="U58"/>
      <c r="V58"/>
      <c r="W58"/>
      <c r="X58"/>
      <c r="Y58"/>
      <c r="Z58"/>
    </row>
    <row r="59" spans="13:26" x14ac:dyDescent="0.3">
      <c r="M59"/>
      <c r="N59"/>
      <c r="O59"/>
      <c r="P59"/>
      <c r="Q59"/>
      <c r="R59"/>
      <c r="S59"/>
      <c r="T59"/>
      <c r="U59"/>
      <c r="V59"/>
      <c r="W59"/>
      <c r="X59"/>
      <c r="Y59"/>
      <c r="Z59"/>
    </row>
    <row r="60" spans="13:26" x14ac:dyDescent="0.3">
      <c r="M60"/>
      <c r="N60"/>
      <c r="O60"/>
      <c r="P60"/>
      <c r="Q60"/>
      <c r="R60"/>
      <c r="S60"/>
      <c r="T60"/>
      <c r="U60"/>
      <c r="V60"/>
      <c r="W60"/>
      <c r="X60"/>
      <c r="Y60"/>
      <c r="Z60"/>
    </row>
    <row r="61" spans="13:26" x14ac:dyDescent="0.3">
      <c r="M61"/>
      <c r="N61"/>
      <c r="O61"/>
      <c r="P61"/>
      <c r="Q61"/>
      <c r="R61"/>
      <c r="S61"/>
      <c r="T61"/>
      <c r="U61"/>
      <c r="V61"/>
      <c r="W61"/>
      <c r="X61"/>
      <c r="Y61"/>
      <c r="Z61"/>
    </row>
    <row r="62" spans="13:26" x14ac:dyDescent="0.3">
      <c r="M62"/>
      <c r="N62"/>
      <c r="O62"/>
      <c r="P62"/>
      <c r="Q62"/>
      <c r="R62"/>
      <c r="S62"/>
      <c r="T62"/>
      <c r="U62"/>
      <c r="V62"/>
      <c r="W62"/>
      <c r="X62"/>
      <c r="Y62"/>
      <c r="Z62"/>
    </row>
    <row r="63" spans="13:26" x14ac:dyDescent="0.3">
      <c r="M63"/>
      <c r="N63"/>
      <c r="O63"/>
      <c r="P63"/>
      <c r="Q63"/>
      <c r="R63"/>
      <c r="S63"/>
      <c r="T63"/>
      <c r="U63"/>
      <c r="V63"/>
      <c r="W63"/>
      <c r="X63"/>
      <c r="Y63"/>
      <c r="Z63"/>
    </row>
    <row r="64" spans="13:26" x14ac:dyDescent="0.3">
      <c r="M64"/>
      <c r="N64"/>
      <c r="O64"/>
      <c r="P64"/>
      <c r="Q64"/>
      <c r="R64"/>
      <c r="S64"/>
      <c r="T64"/>
      <c r="U64"/>
      <c r="V64"/>
      <c r="W64"/>
      <c r="X64"/>
      <c r="Y64"/>
      <c r="Z64"/>
    </row>
    <row r="65" spans="13:26" x14ac:dyDescent="0.3">
      <c r="M65"/>
      <c r="N65"/>
      <c r="O65"/>
      <c r="P65"/>
      <c r="Q65"/>
      <c r="R65"/>
      <c r="S65"/>
      <c r="T65"/>
      <c r="U65"/>
      <c r="V65"/>
      <c r="W65"/>
      <c r="X65"/>
      <c r="Y65"/>
      <c r="Z65"/>
    </row>
    <row r="66" spans="13:26" x14ac:dyDescent="0.3">
      <c r="M66"/>
      <c r="N66"/>
      <c r="O66"/>
      <c r="P66"/>
      <c r="Q66"/>
      <c r="R66"/>
      <c r="S66"/>
      <c r="T66"/>
      <c r="U66"/>
      <c r="V66"/>
      <c r="W66"/>
      <c r="X66"/>
      <c r="Y66"/>
      <c r="Z66"/>
    </row>
    <row r="67" spans="13:26" x14ac:dyDescent="0.3">
      <c r="M67"/>
      <c r="N67"/>
      <c r="O67"/>
      <c r="P67"/>
      <c r="Q67"/>
      <c r="R67"/>
      <c r="S67"/>
      <c r="T67"/>
      <c r="U67"/>
      <c r="V67"/>
      <c r="W67"/>
      <c r="X67"/>
      <c r="Y67"/>
      <c r="Z67"/>
    </row>
    <row r="68" spans="13:26" x14ac:dyDescent="0.3">
      <c r="M68"/>
      <c r="N68"/>
      <c r="O68"/>
      <c r="P68"/>
      <c r="Q68"/>
      <c r="R68"/>
      <c r="S68"/>
      <c r="T68"/>
      <c r="U68"/>
      <c r="V68"/>
      <c r="W68"/>
      <c r="X68"/>
      <c r="Y68"/>
      <c r="Z68"/>
    </row>
    <row r="69" spans="13:26" x14ac:dyDescent="0.3">
      <c r="M69"/>
      <c r="N69"/>
      <c r="O69"/>
      <c r="P69"/>
      <c r="Q69"/>
      <c r="R69"/>
      <c r="S69"/>
      <c r="T69"/>
      <c r="U69"/>
      <c r="V69"/>
      <c r="W69"/>
      <c r="X69"/>
      <c r="Y69"/>
      <c r="Z69"/>
    </row>
    <row r="70" spans="13:26" x14ac:dyDescent="0.3">
      <c r="M70"/>
      <c r="N70"/>
      <c r="O70"/>
      <c r="P70"/>
      <c r="Q70"/>
      <c r="R70"/>
      <c r="S70"/>
      <c r="T70"/>
      <c r="U70"/>
      <c r="V70"/>
      <c r="W70"/>
      <c r="X70"/>
      <c r="Y70"/>
      <c r="Z70"/>
    </row>
    <row r="71" spans="13:26" x14ac:dyDescent="0.3">
      <c r="M71"/>
      <c r="N71"/>
      <c r="O71"/>
      <c r="P71"/>
      <c r="Q71"/>
      <c r="R71"/>
      <c r="S71"/>
      <c r="T71"/>
      <c r="U71"/>
      <c r="V71"/>
      <c r="W71"/>
      <c r="X71"/>
      <c r="Y71"/>
      <c r="Z71"/>
    </row>
    <row r="72" spans="13:26" x14ac:dyDescent="0.3">
      <c r="M72"/>
      <c r="N72"/>
      <c r="O72"/>
      <c r="P72"/>
      <c r="Q72"/>
      <c r="R72"/>
      <c r="S72"/>
      <c r="T72"/>
      <c r="U72"/>
      <c r="V72"/>
      <c r="W72"/>
      <c r="X72"/>
      <c r="Y72"/>
      <c r="Z72"/>
    </row>
    <row r="73" spans="13:26" x14ac:dyDescent="0.3">
      <c r="M73"/>
      <c r="N73"/>
      <c r="O73"/>
      <c r="P73"/>
      <c r="Q73"/>
      <c r="R73"/>
      <c r="S73"/>
      <c r="T73"/>
      <c r="U73"/>
      <c r="V73"/>
      <c r="W73"/>
      <c r="X73"/>
      <c r="Y73"/>
      <c r="Z73"/>
    </row>
    <row r="74" spans="13:26" x14ac:dyDescent="0.3">
      <c r="M74"/>
      <c r="N74"/>
      <c r="O74"/>
      <c r="P74"/>
      <c r="Q74"/>
      <c r="R74"/>
      <c r="S74"/>
      <c r="T74"/>
      <c r="U74"/>
      <c r="V74"/>
      <c r="W74"/>
      <c r="X74"/>
      <c r="Y74"/>
      <c r="Z74"/>
    </row>
    <row r="75" spans="13:26" x14ac:dyDescent="0.3">
      <c r="M75"/>
      <c r="N75"/>
      <c r="O75"/>
      <c r="P75"/>
      <c r="Q75"/>
      <c r="R75"/>
      <c r="S75"/>
      <c r="T75"/>
      <c r="U75"/>
      <c r="V75"/>
      <c r="W75"/>
      <c r="X75"/>
      <c r="Y75"/>
      <c r="Z75"/>
    </row>
    <row r="76" spans="13:26" x14ac:dyDescent="0.3">
      <c r="M76"/>
      <c r="N76"/>
      <c r="O76"/>
      <c r="P76"/>
      <c r="Q76"/>
      <c r="R76"/>
      <c r="S76"/>
      <c r="T76"/>
      <c r="U76"/>
      <c r="V76"/>
      <c r="W76"/>
      <c r="X76"/>
      <c r="Y76"/>
      <c r="Z76"/>
    </row>
    <row r="77" spans="13:26" x14ac:dyDescent="0.3">
      <c r="M77"/>
      <c r="N77"/>
      <c r="O77"/>
      <c r="P77"/>
      <c r="Q77"/>
      <c r="R77"/>
      <c r="S77"/>
      <c r="T77"/>
      <c r="U77"/>
      <c r="V77"/>
      <c r="W77"/>
      <c r="X77"/>
      <c r="Y77"/>
      <c r="Z77"/>
    </row>
    <row r="78" spans="13:26" x14ac:dyDescent="0.3">
      <c r="M78"/>
      <c r="N78"/>
      <c r="O78"/>
      <c r="P78"/>
      <c r="Q78"/>
      <c r="R78"/>
      <c r="S78"/>
      <c r="T78"/>
      <c r="U78"/>
      <c r="V78"/>
      <c r="W78"/>
      <c r="X78"/>
      <c r="Y78"/>
      <c r="Z78"/>
    </row>
    <row r="79" spans="13:26" x14ac:dyDescent="0.3">
      <c r="M79"/>
      <c r="N79"/>
      <c r="O79"/>
      <c r="P79"/>
      <c r="Q79"/>
      <c r="R79"/>
      <c r="S79"/>
      <c r="T79"/>
      <c r="U79"/>
      <c r="V79"/>
      <c r="W79"/>
      <c r="X79"/>
      <c r="Y79"/>
      <c r="Z79"/>
    </row>
    <row r="80" spans="13:26" x14ac:dyDescent="0.3">
      <c r="M80"/>
      <c r="N80"/>
      <c r="O80"/>
      <c r="P80"/>
      <c r="Q80"/>
      <c r="R80"/>
      <c r="S80"/>
      <c r="T80"/>
      <c r="U80"/>
      <c r="V80"/>
      <c r="W80"/>
      <c r="X80"/>
      <c r="Y80"/>
      <c r="Z80"/>
    </row>
    <row r="81" spans="13:26" x14ac:dyDescent="0.3">
      <c r="M81"/>
      <c r="N81"/>
      <c r="O81"/>
      <c r="P81"/>
      <c r="Q81"/>
      <c r="R81"/>
      <c r="S81"/>
      <c r="T81"/>
      <c r="U81"/>
      <c r="V81"/>
      <c r="W81"/>
      <c r="X81"/>
      <c r="Y81"/>
      <c r="Z81"/>
    </row>
    <row r="82" spans="13:26" x14ac:dyDescent="0.3">
      <c r="M82"/>
      <c r="N82"/>
      <c r="O82"/>
      <c r="P82"/>
      <c r="Q82"/>
      <c r="R82"/>
      <c r="S82"/>
      <c r="T82"/>
      <c r="U82"/>
      <c r="V82"/>
      <c r="W82"/>
      <c r="X82"/>
      <c r="Y82"/>
      <c r="Z82"/>
    </row>
    <row r="83" spans="13:26" x14ac:dyDescent="0.3">
      <c r="M83"/>
      <c r="N83"/>
      <c r="O83"/>
      <c r="P83"/>
      <c r="Q83"/>
      <c r="R83"/>
      <c r="S83"/>
      <c r="T83"/>
      <c r="U83"/>
      <c r="V83"/>
      <c r="W83"/>
      <c r="X83"/>
      <c r="Y83"/>
      <c r="Z83"/>
    </row>
    <row r="84" spans="13:26" x14ac:dyDescent="0.3">
      <c r="M84"/>
      <c r="N84"/>
      <c r="O84"/>
      <c r="P84"/>
      <c r="Q84"/>
      <c r="R84"/>
      <c r="S84"/>
      <c r="T84"/>
      <c r="U84"/>
      <c r="V84"/>
      <c r="W84"/>
      <c r="X84"/>
      <c r="Y84"/>
      <c r="Z84"/>
    </row>
    <row r="85" spans="13:26" x14ac:dyDescent="0.3">
      <c r="M85"/>
      <c r="N85"/>
      <c r="O85"/>
      <c r="P85"/>
      <c r="Q85"/>
      <c r="R85"/>
      <c r="S85"/>
      <c r="T85"/>
      <c r="U85"/>
      <c r="V85"/>
      <c r="W85"/>
      <c r="X85"/>
      <c r="Y85"/>
      <c r="Z85"/>
    </row>
    <row r="86" spans="13:26" x14ac:dyDescent="0.3">
      <c r="M86"/>
      <c r="N86"/>
      <c r="O86"/>
      <c r="P86"/>
      <c r="Q86"/>
      <c r="R86"/>
      <c r="S86"/>
      <c r="T86"/>
      <c r="U86"/>
      <c r="V86"/>
      <c r="W86"/>
      <c r="X86"/>
      <c r="Y86"/>
      <c r="Z86"/>
    </row>
    <row r="87" spans="13:26" x14ac:dyDescent="0.3">
      <c r="M87"/>
      <c r="N87"/>
      <c r="O87"/>
      <c r="P87"/>
      <c r="Q87"/>
      <c r="R87"/>
      <c r="S87"/>
      <c r="T87"/>
      <c r="U87"/>
      <c r="V87"/>
      <c r="W87"/>
      <c r="X87"/>
      <c r="Y87"/>
      <c r="Z87"/>
    </row>
    <row r="88" spans="13:26" x14ac:dyDescent="0.3">
      <c r="M88"/>
      <c r="N88"/>
      <c r="O88"/>
      <c r="P88"/>
      <c r="Q88"/>
      <c r="R88"/>
      <c r="S88"/>
      <c r="T88"/>
      <c r="U88"/>
      <c r="V88"/>
      <c r="W88"/>
      <c r="X88"/>
      <c r="Y88"/>
      <c r="Z88"/>
    </row>
    <row r="89" spans="13:26" x14ac:dyDescent="0.3">
      <c r="M89"/>
      <c r="N89"/>
      <c r="O89"/>
      <c r="P89"/>
      <c r="Q89"/>
      <c r="R89"/>
      <c r="S89"/>
      <c r="T89"/>
      <c r="U89"/>
      <c r="V89"/>
      <c r="W89"/>
      <c r="X89"/>
      <c r="Y89"/>
      <c r="Z89"/>
    </row>
    <row r="90" spans="13:26" x14ac:dyDescent="0.3">
      <c r="M90"/>
      <c r="N90"/>
      <c r="O90"/>
      <c r="P90"/>
      <c r="Q90"/>
      <c r="R90"/>
      <c r="S90"/>
      <c r="T90"/>
      <c r="U90"/>
      <c r="V90"/>
      <c r="W90"/>
      <c r="X90"/>
      <c r="Y90"/>
      <c r="Z90"/>
    </row>
    <row r="91" spans="13:26" x14ac:dyDescent="0.3">
      <c r="M91"/>
      <c r="N91"/>
      <c r="O91"/>
      <c r="P91"/>
      <c r="Q91"/>
      <c r="R91"/>
      <c r="S91"/>
      <c r="T91"/>
      <c r="U91"/>
      <c r="V91"/>
      <c r="W91"/>
      <c r="X91"/>
      <c r="Y91"/>
      <c r="Z91"/>
    </row>
    <row r="92" spans="13:26" x14ac:dyDescent="0.3">
      <c r="M92"/>
      <c r="N92"/>
      <c r="O92"/>
      <c r="P92"/>
      <c r="Q92"/>
      <c r="R92"/>
      <c r="S92"/>
      <c r="T92"/>
      <c r="U92"/>
      <c r="V92"/>
      <c r="W92"/>
      <c r="X92"/>
      <c r="Y92"/>
      <c r="Z92"/>
    </row>
    <row r="93" spans="13:26" x14ac:dyDescent="0.3">
      <c r="M93"/>
      <c r="N93"/>
      <c r="O93"/>
      <c r="P93"/>
      <c r="Q93"/>
      <c r="R93"/>
      <c r="S93"/>
      <c r="T93"/>
      <c r="U93"/>
      <c r="V93"/>
      <c r="W93"/>
      <c r="X93"/>
      <c r="Y93"/>
      <c r="Z93"/>
    </row>
    <row r="94" spans="13:26" x14ac:dyDescent="0.3">
      <c r="M94"/>
      <c r="N94"/>
      <c r="O94"/>
      <c r="P94"/>
      <c r="Q94"/>
      <c r="R94"/>
      <c r="S94"/>
      <c r="T94"/>
      <c r="U94"/>
      <c r="V94"/>
      <c r="W94"/>
      <c r="X94"/>
      <c r="Y94"/>
      <c r="Z94"/>
    </row>
    <row r="95" spans="13:26" x14ac:dyDescent="0.3">
      <c r="M95"/>
      <c r="N95"/>
      <c r="O95"/>
      <c r="P95"/>
      <c r="Q95"/>
      <c r="R95"/>
      <c r="S95"/>
      <c r="T95"/>
      <c r="U95"/>
      <c r="V95"/>
      <c r="W95"/>
      <c r="X95"/>
      <c r="Y95"/>
      <c r="Z95"/>
    </row>
    <row r="96" spans="13:26" x14ac:dyDescent="0.3">
      <c r="M96"/>
      <c r="N96"/>
      <c r="O96"/>
      <c r="P96"/>
      <c r="Q96"/>
      <c r="R96"/>
      <c r="S96"/>
      <c r="T96"/>
      <c r="U96"/>
      <c r="V96"/>
      <c r="W96"/>
      <c r="X96"/>
      <c r="Y96"/>
      <c r="Z96"/>
    </row>
    <row r="97" spans="13:26" x14ac:dyDescent="0.3">
      <c r="M97"/>
      <c r="N97"/>
      <c r="O97"/>
      <c r="P97"/>
      <c r="Q97"/>
      <c r="R97"/>
      <c r="S97"/>
      <c r="T97"/>
      <c r="U97"/>
      <c r="V97"/>
      <c r="W97"/>
      <c r="X97"/>
      <c r="Y97"/>
      <c r="Z97"/>
    </row>
    <row r="98" spans="13:26" x14ac:dyDescent="0.3">
      <c r="M98"/>
      <c r="N98"/>
      <c r="O98"/>
      <c r="P98"/>
      <c r="Q98"/>
      <c r="R98"/>
      <c r="S98"/>
      <c r="T98"/>
      <c r="U98"/>
      <c r="V98"/>
      <c r="W98"/>
      <c r="X98"/>
      <c r="Y98"/>
      <c r="Z98"/>
    </row>
    <row r="99" spans="13:26" x14ac:dyDescent="0.3">
      <c r="M99"/>
      <c r="N99"/>
      <c r="O99"/>
      <c r="P99"/>
      <c r="Q99"/>
      <c r="R99"/>
      <c r="S99"/>
      <c r="T99"/>
      <c r="U99"/>
      <c r="V99"/>
      <c r="W99"/>
      <c r="X99"/>
      <c r="Y99"/>
      <c r="Z99"/>
    </row>
    <row r="100" spans="13:26" x14ac:dyDescent="0.3">
      <c r="M100"/>
      <c r="N100"/>
      <c r="O100"/>
      <c r="P100"/>
      <c r="Q100"/>
      <c r="R100"/>
      <c r="S100"/>
      <c r="T100"/>
      <c r="U100"/>
      <c r="V100"/>
      <c r="W100"/>
      <c r="X100"/>
      <c r="Y100"/>
      <c r="Z100"/>
    </row>
    <row r="101" spans="13:26" x14ac:dyDescent="0.3">
      <c r="M101"/>
      <c r="N101"/>
      <c r="O101"/>
      <c r="P101"/>
      <c r="Q101"/>
      <c r="R101"/>
      <c r="S101"/>
      <c r="T101"/>
      <c r="U101"/>
      <c r="V101"/>
      <c r="W101"/>
      <c r="X101"/>
      <c r="Y101"/>
      <c r="Z101"/>
    </row>
    <row r="102" spans="13:26" x14ac:dyDescent="0.3">
      <c r="M102"/>
      <c r="N102"/>
      <c r="O102"/>
      <c r="P102"/>
      <c r="Q102"/>
      <c r="R102"/>
      <c r="S102"/>
      <c r="T102"/>
      <c r="U102"/>
      <c r="V102"/>
      <c r="W102"/>
      <c r="X102"/>
      <c r="Y102"/>
      <c r="Z102"/>
    </row>
    <row r="103" spans="13:26" x14ac:dyDescent="0.3">
      <c r="M103"/>
      <c r="N103"/>
      <c r="O103"/>
      <c r="P103"/>
      <c r="Q103"/>
      <c r="R103"/>
      <c r="S103"/>
      <c r="T103"/>
      <c r="U103"/>
      <c r="V103"/>
      <c r="W103"/>
      <c r="X103"/>
      <c r="Y103"/>
      <c r="Z103"/>
    </row>
    <row r="104" spans="13:26" x14ac:dyDescent="0.3">
      <c r="M104"/>
      <c r="N104"/>
      <c r="O104"/>
      <c r="P104"/>
      <c r="Q104"/>
      <c r="R104"/>
      <c r="S104"/>
      <c r="T104"/>
      <c r="U104"/>
      <c r="V104"/>
      <c r="W104"/>
      <c r="X104"/>
      <c r="Y104"/>
      <c r="Z104"/>
    </row>
    <row r="105" spans="13:26" x14ac:dyDescent="0.3">
      <c r="M105"/>
      <c r="N105"/>
      <c r="O105"/>
      <c r="P105"/>
      <c r="Q105"/>
      <c r="R105"/>
      <c r="S105"/>
      <c r="T105"/>
      <c r="U105"/>
      <c r="V105"/>
      <c r="W105"/>
      <c r="X105"/>
      <c r="Y105"/>
      <c r="Z105"/>
    </row>
    <row r="106" spans="13:26" x14ac:dyDescent="0.3">
      <c r="M106"/>
      <c r="N106"/>
      <c r="O106"/>
      <c r="P106"/>
      <c r="Q106"/>
      <c r="R106"/>
      <c r="S106"/>
      <c r="T106"/>
      <c r="U106"/>
      <c r="V106"/>
      <c r="W106"/>
      <c r="X106"/>
      <c r="Y106"/>
      <c r="Z106"/>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c r="J122"/>
      <c r="K122"/>
      <c r="L122"/>
    </row>
    <row r="123" spans="1:12" x14ac:dyDescent="0.3">
      <c r="A123"/>
      <c r="B123"/>
      <c r="C123"/>
      <c r="D123"/>
      <c r="E123"/>
      <c r="F123"/>
      <c r="G123"/>
      <c r="H123"/>
      <c r="I123"/>
    </row>
    <row r="124" spans="1:12" x14ac:dyDescent="0.3">
      <c r="A124"/>
      <c r="B124"/>
      <c r="C124"/>
      <c r="D124"/>
      <c r="E124"/>
      <c r="F124"/>
      <c r="G124"/>
      <c r="H124"/>
      <c r="I124"/>
    </row>
    <row r="125" spans="1:12" x14ac:dyDescent="0.3">
      <c r="A125"/>
      <c r="B125"/>
      <c r="C125"/>
      <c r="D125"/>
      <c r="E125"/>
      <c r="F125"/>
      <c r="G125"/>
      <c r="H125"/>
      <c r="I125"/>
    </row>
    <row r="126" spans="1:12" x14ac:dyDescent="0.3">
      <c r="A126"/>
      <c r="B126"/>
      <c r="C126"/>
      <c r="D126"/>
      <c r="E126"/>
      <c r="F126"/>
      <c r="G126"/>
      <c r="H126"/>
      <c r="I126"/>
    </row>
    <row r="127" spans="1:12" x14ac:dyDescent="0.3">
      <c r="A127"/>
      <c r="B127"/>
      <c r="C127"/>
      <c r="D127"/>
      <c r="E127"/>
      <c r="F127"/>
      <c r="G127"/>
      <c r="H127"/>
      <c r="I127"/>
    </row>
    <row r="128" spans="1:12" x14ac:dyDescent="0.3">
      <c r="A128"/>
      <c r="B128"/>
      <c r="C128"/>
      <c r="D128"/>
      <c r="E128"/>
      <c r="F128"/>
      <c r="G128"/>
      <c r="H128"/>
      <c r="I128"/>
    </row>
    <row r="129" spans="1:9" x14ac:dyDescent="0.3">
      <c r="A129"/>
      <c r="B129"/>
      <c r="C129"/>
      <c r="D129"/>
      <c r="E129"/>
      <c r="F129"/>
      <c r="G129"/>
      <c r="H129"/>
      <c r="I129"/>
    </row>
    <row r="130" spans="1:9" x14ac:dyDescent="0.3">
      <c r="A130"/>
      <c r="B130"/>
      <c r="C130"/>
      <c r="D130"/>
      <c r="E130"/>
      <c r="F130"/>
      <c r="G130"/>
      <c r="H130"/>
      <c r="I130"/>
    </row>
    <row r="131" spans="1:9" x14ac:dyDescent="0.3">
      <c r="A131"/>
      <c r="B131"/>
      <c r="C131"/>
      <c r="D131"/>
      <c r="E131"/>
      <c r="F131"/>
      <c r="G131"/>
      <c r="H131"/>
      <c r="I131"/>
    </row>
    <row r="132" spans="1:9" x14ac:dyDescent="0.3">
      <c r="A132"/>
      <c r="B132"/>
      <c r="C132"/>
      <c r="D132"/>
      <c r="E132"/>
      <c r="F132"/>
      <c r="G132"/>
      <c r="H132"/>
      <c r="I132"/>
    </row>
    <row r="133" spans="1:9" x14ac:dyDescent="0.3">
      <c r="A133"/>
      <c r="B133"/>
      <c r="C133"/>
      <c r="D133"/>
      <c r="E133"/>
      <c r="F133"/>
      <c r="G133"/>
      <c r="H133"/>
      <c r="I133"/>
    </row>
    <row r="134" spans="1:9" x14ac:dyDescent="0.3">
      <c r="A134"/>
      <c r="B134"/>
      <c r="C134"/>
      <c r="D134"/>
      <c r="E134"/>
      <c r="F134"/>
      <c r="G134"/>
      <c r="H134"/>
      <c r="I134"/>
    </row>
    <row r="135" spans="1:9" x14ac:dyDescent="0.3">
      <c r="A135"/>
      <c r="B135"/>
      <c r="C135"/>
      <c r="D135"/>
      <c r="E135"/>
      <c r="F135"/>
      <c r="G135"/>
      <c r="H135"/>
      <c r="I135"/>
    </row>
    <row r="136" spans="1:9" x14ac:dyDescent="0.3">
      <c r="A136"/>
      <c r="B136"/>
      <c r="C136"/>
      <c r="D136"/>
      <c r="E136"/>
      <c r="F136"/>
      <c r="G136"/>
      <c r="H136"/>
      <c r="I136"/>
    </row>
    <row r="137" spans="1:9" x14ac:dyDescent="0.3">
      <c r="A137"/>
      <c r="B137"/>
      <c r="C137"/>
      <c r="D137"/>
      <c r="E137"/>
      <c r="F137"/>
      <c r="G137"/>
      <c r="H137"/>
      <c r="I137"/>
    </row>
    <row r="138" spans="1:9" x14ac:dyDescent="0.3">
      <c r="A138"/>
      <c r="B138"/>
      <c r="C138"/>
      <c r="D138"/>
      <c r="E138"/>
      <c r="F138"/>
      <c r="G138"/>
      <c r="H138"/>
      <c r="I138"/>
    </row>
    <row r="139" spans="1:9" x14ac:dyDescent="0.3">
      <c r="A139"/>
      <c r="B139"/>
      <c r="C139"/>
      <c r="D139"/>
      <c r="E139"/>
      <c r="F139"/>
      <c r="G139"/>
      <c r="H139"/>
      <c r="I139"/>
    </row>
    <row r="140" spans="1:9" x14ac:dyDescent="0.3">
      <c r="A140"/>
      <c r="B140"/>
      <c r="C140"/>
      <c r="D140"/>
      <c r="E140"/>
      <c r="F140"/>
      <c r="G140"/>
      <c r="H140"/>
      <c r="I140"/>
    </row>
    <row r="141" spans="1:9" x14ac:dyDescent="0.3">
      <c r="A141"/>
      <c r="B141"/>
      <c r="C141"/>
      <c r="D141"/>
      <c r="E141"/>
      <c r="F141"/>
      <c r="G141"/>
      <c r="H141"/>
      <c r="I141"/>
    </row>
    <row r="142" spans="1:9" x14ac:dyDescent="0.3">
      <c r="A142"/>
      <c r="B142"/>
      <c r="C142"/>
      <c r="D142"/>
      <c r="E142"/>
      <c r="F142"/>
      <c r="G142"/>
      <c r="H142"/>
      <c r="I142"/>
    </row>
    <row r="143" spans="1:9" x14ac:dyDescent="0.3">
      <c r="A143"/>
      <c r="B143"/>
      <c r="C143"/>
      <c r="D143"/>
      <c r="E143"/>
      <c r="F143"/>
      <c r="G143"/>
      <c r="H143"/>
      <c r="I143"/>
    </row>
    <row r="144" spans="1:9" x14ac:dyDescent="0.3">
      <c r="A144"/>
      <c r="B144"/>
      <c r="C144"/>
      <c r="D144"/>
      <c r="E144"/>
      <c r="F144"/>
      <c r="G144"/>
      <c r="H144"/>
      <c r="I144"/>
    </row>
    <row r="145" spans="1:9" x14ac:dyDescent="0.3">
      <c r="A145"/>
      <c r="B145"/>
      <c r="C145"/>
      <c r="D145"/>
      <c r="E145"/>
      <c r="F145"/>
      <c r="G145"/>
      <c r="H145"/>
      <c r="I145"/>
    </row>
    <row r="146" spans="1:9" x14ac:dyDescent="0.3">
      <c r="A146"/>
      <c r="B146"/>
      <c r="C146"/>
      <c r="D146"/>
      <c r="E146"/>
      <c r="F146"/>
      <c r="G146"/>
      <c r="H146"/>
      <c r="I146"/>
    </row>
    <row r="147" spans="1:9" x14ac:dyDescent="0.3">
      <c r="A147"/>
      <c r="B147"/>
      <c r="C147"/>
      <c r="D147"/>
      <c r="E147"/>
      <c r="F147"/>
      <c r="G147"/>
      <c r="H147"/>
      <c r="I147"/>
    </row>
    <row r="148" spans="1:9" x14ac:dyDescent="0.3">
      <c r="A148"/>
      <c r="B148"/>
      <c r="C148"/>
      <c r="D148"/>
      <c r="E148"/>
      <c r="F148"/>
      <c r="G148"/>
      <c r="H148"/>
      <c r="I148"/>
    </row>
    <row r="149" spans="1:9" x14ac:dyDescent="0.3">
      <c r="A149"/>
      <c r="B149"/>
      <c r="C149"/>
      <c r="D149"/>
      <c r="E149"/>
      <c r="F149"/>
      <c r="G149"/>
      <c r="H149"/>
      <c r="I149"/>
    </row>
    <row r="150" spans="1:9" x14ac:dyDescent="0.3">
      <c r="A150"/>
      <c r="B150"/>
      <c r="C150"/>
      <c r="D150"/>
      <c r="E150"/>
      <c r="F150"/>
      <c r="G150"/>
      <c r="H150"/>
      <c r="I150"/>
    </row>
    <row r="151" spans="1:9" x14ac:dyDescent="0.3">
      <c r="A151"/>
      <c r="B151"/>
      <c r="C151"/>
      <c r="D151"/>
      <c r="E151"/>
      <c r="F151"/>
      <c r="G151"/>
      <c r="H151"/>
      <c r="I151"/>
    </row>
    <row r="152" spans="1:9" x14ac:dyDescent="0.3">
      <c r="A152"/>
      <c r="B152"/>
      <c r="C152"/>
      <c r="D152"/>
      <c r="E152"/>
      <c r="F152"/>
      <c r="G152"/>
      <c r="H152"/>
      <c r="I152"/>
    </row>
    <row r="153" spans="1:9" x14ac:dyDescent="0.3">
      <c r="A153"/>
      <c r="B153"/>
      <c r="C153"/>
      <c r="D153"/>
      <c r="E153"/>
      <c r="F153"/>
      <c r="G153"/>
      <c r="H153"/>
      <c r="I153"/>
    </row>
    <row r="154" spans="1:9" x14ac:dyDescent="0.3">
      <c r="A154"/>
      <c r="B154"/>
      <c r="C154"/>
      <c r="D154"/>
      <c r="E154"/>
      <c r="F154"/>
      <c r="G154"/>
      <c r="H154"/>
      <c r="I154"/>
    </row>
    <row r="155" spans="1:9" x14ac:dyDescent="0.3">
      <c r="A155"/>
      <c r="B155"/>
      <c r="C155"/>
      <c r="D155"/>
      <c r="E155"/>
      <c r="F155"/>
      <c r="G155"/>
      <c r="H155"/>
      <c r="I155"/>
    </row>
    <row r="156" spans="1:9" x14ac:dyDescent="0.3">
      <c r="A156"/>
      <c r="B156"/>
      <c r="C156"/>
      <c r="D156"/>
      <c r="E156"/>
      <c r="F156"/>
      <c r="G156"/>
      <c r="H156"/>
      <c r="I156"/>
    </row>
    <row r="157" spans="1:9" x14ac:dyDescent="0.3">
      <c r="A157"/>
      <c r="B157"/>
      <c r="C157"/>
      <c r="D157"/>
      <c r="E157"/>
      <c r="F157"/>
      <c r="G157"/>
      <c r="H157"/>
      <c r="I157"/>
    </row>
    <row r="158" spans="1:9" x14ac:dyDescent="0.3">
      <c r="A158"/>
      <c r="B158"/>
      <c r="C158"/>
      <c r="D158"/>
      <c r="E158"/>
      <c r="F158"/>
      <c r="G158"/>
      <c r="H158"/>
      <c r="I158"/>
    </row>
    <row r="159" spans="1:9" x14ac:dyDescent="0.3">
      <c r="A159"/>
      <c r="B159"/>
      <c r="C159"/>
      <c r="D159"/>
      <c r="E159"/>
      <c r="F159"/>
      <c r="G159"/>
      <c r="H159"/>
      <c r="I159"/>
    </row>
  </sheetData>
  <mergeCells count="6">
    <mergeCell ref="B24:M26"/>
    <mergeCell ref="A3:L3"/>
    <mergeCell ref="B5:D5"/>
    <mergeCell ref="F5:G5"/>
    <mergeCell ref="A5:A6"/>
    <mergeCell ref="A15:M15"/>
  </mergeCells>
  <pageMargins left="0.7" right="0.7" top="0.75" bottom="0.75" header="0.3" footer="0.3"/>
  <pageSetup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92404-BE6D-47E3-81E3-3BA14A8C64DB}">
  <dimension ref="A1:X41"/>
  <sheetViews>
    <sheetView zoomScaleNormal="100" workbookViewId="0"/>
  </sheetViews>
  <sheetFormatPr defaultColWidth="9.109375" defaultRowHeight="15.6" x14ac:dyDescent="0.3"/>
  <cols>
    <col min="1" max="1" width="7.88671875" style="4" customWidth="1"/>
    <col min="2" max="12" width="11.6640625" style="4" customWidth="1"/>
    <col min="13" max="13" width="11.6640625" customWidth="1"/>
    <col min="25" max="16384" width="9.109375" style="4"/>
  </cols>
  <sheetData>
    <row r="1" spans="1:24" ht="15.75" customHeight="1" x14ac:dyDescent="0.35">
      <c r="A1" s="1" t="s">
        <v>50</v>
      </c>
      <c r="B1" s="2"/>
      <c r="C1" s="9" t="s">
        <v>0</v>
      </c>
      <c r="D1" s="2"/>
      <c r="E1" s="2"/>
      <c r="F1" s="2"/>
      <c r="G1" s="2"/>
      <c r="H1" s="2"/>
      <c r="I1" s="2"/>
      <c r="J1" s="2"/>
      <c r="K1" s="2"/>
      <c r="L1" s="3"/>
      <c r="M1" s="3"/>
    </row>
    <row r="2" spans="1:24" ht="15.75" customHeight="1" x14ac:dyDescent="0.3">
      <c r="A2" s="5"/>
      <c r="B2" s="5"/>
      <c r="C2" s="5"/>
      <c r="D2" s="5"/>
      <c r="E2" s="5"/>
      <c r="F2" s="5"/>
      <c r="G2" s="5"/>
      <c r="H2" s="5"/>
      <c r="I2" s="5"/>
      <c r="J2" s="5"/>
      <c r="K2" s="5"/>
      <c r="L2" s="8"/>
      <c r="M2" s="3"/>
    </row>
    <row r="3" spans="1:24" x14ac:dyDescent="0.3">
      <c r="A3" s="141" t="s">
        <v>184</v>
      </c>
      <c r="B3" s="141"/>
      <c r="C3" s="141"/>
      <c r="D3" s="141"/>
      <c r="E3" s="141"/>
      <c r="F3" s="141"/>
      <c r="G3" s="141"/>
      <c r="H3" s="141"/>
      <c r="I3" s="141"/>
      <c r="J3" s="141"/>
      <c r="K3" s="141"/>
      <c r="L3" s="141"/>
      <c r="M3" s="3"/>
    </row>
    <row r="4" spans="1:24" x14ac:dyDescent="0.3">
      <c r="A4" s="5"/>
      <c r="B4" s="6"/>
      <c r="C4" s="6"/>
      <c r="D4" s="6"/>
      <c r="E4" s="6"/>
      <c r="F4" s="6"/>
      <c r="G4" s="6"/>
      <c r="H4" s="6"/>
      <c r="I4" s="6"/>
      <c r="J4" s="6"/>
      <c r="K4" s="6"/>
      <c r="L4" s="6"/>
      <c r="M4" s="3"/>
    </row>
    <row r="5" spans="1:24" x14ac:dyDescent="0.3">
      <c r="A5" s="12" t="s">
        <v>3</v>
      </c>
      <c r="B5" s="133" t="s">
        <v>172</v>
      </c>
      <c r="C5" s="133"/>
      <c r="D5" s="133"/>
      <c r="E5" s="133"/>
      <c r="F5" s="133"/>
      <c r="G5" s="133"/>
      <c r="H5" s="133"/>
      <c r="I5" s="133"/>
      <c r="J5" s="133"/>
      <c r="K5" s="133"/>
      <c r="L5" s="133"/>
      <c r="M5" s="3"/>
    </row>
    <row r="6" spans="1:24" ht="16.2" x14ac:dyDescent="0.35">
      <c r="A6" s="7"/>
      <c r="B6" s="9" t="s">
        <v>1</v>
      </c>
      <c r="C6" s="47"/>
      <c r="D6" s="47"/>
      <c r="E6" s="47"/>
      <c r="F6" s="47"/>
      <c r="G6" s="47"/>
      <c r="H6" s="47"/>
      <c r="I6" s="47"/>
      <c r="J6" s="47"/>
      <c r="K6" s="47"/>
      <c r="L6" s="47"/>
      <c r="M6" s="3"/>
    </row>
    <row r="7" spans="1:24" x14ac:dyDescent="0.3">
      <c r="B7" s="125"/>
      <c r="C7" s="125"/>
      <c r="D7" s="125"/>
      <c r="E7" s="125"/>
      <c r="F7" s="125"/>
      <c r="G7" s="125"/>
      <c r="H7" s="125"/>
      <c r="I7" s="125"/>
      <c r="J7" s="125"/>
      <c r="K7" s="125"/>
      <c r="L7" s="125"/>
      <c r="M7" s="125"/>
    </row>
    <row r="8" spans="1:24" x14ac:dyDescent="0.3">
      <c r="B8" s="125"/>
      <c r="C8" s="125"/>
      <c r="D8" s="125"/>
      <c r="E8" s="125"/>
      <c r="F8" s="125"/>
      <c r="G8" s="125"/>
      <c r="H8" s="125"/>
      <c r="I8" s="125"/>
      <c r="J8" s="125"/>
      <c r="K8" s="125"/>
      <c r="L8" s="125"/>
      <c r="M8" s="125"/>
    </row>
    <row r="9" spans="1:24" x14ac:dyDescent="0.3">
      <c r="B9" s="125"/>
      <c r="C9" s="125"/>
      <c r="D9" s="125"/>
      <c r="E9" s="125"/>
      <c r="F9" s="125"/>
      <c r="G9" s="125"/>
      <c r="H9" s="125"/>
      <c r="I9" s="125"/>
      <c r="J9" s="125"/>
      <c r="K9" s="125"/>
      <c r="L9" s="125"/>
      <c r="M9" s="125"/>
    </row>
    <row r="10" spans="1:24" x14ac:dyDescent="0.3">
      <c r="A10" s="12" t="s">
        <v>2</v>
      </c>
      <c r="B10" s="133" t="s">
        <v>173</v>
      </c>
      <c r="C10" s="133"/>
      <c r="D10" s="133"/>
      <c r="E10" s="133"/>
      <c r="F10" s="133"/>
      <c r="G10" s="133"/>
      <c r="H10" s="133"/>
      <c r="I10" s="133"/>
      <c r="J10" s="133"/>
      <c r="K10" s="133"/>
      <c r="L10" s="133"/>
      <c r="M10" s="3"/>
      <c r="N10" s="4"/>
      <c r="O10" s="4"/>
      <c r="P10" s="4"/>
      <c r="Q10" s="4"/>
      <c r="R10" s="4"/>
      <c r="S10" s="4"/>
      <c r="T10" s="4"/>
      <c r="U10" s="4"/>
      <c r="V10" s="4"/>
      <c r="W10" s="4"/>
      <c r="X10" s="4"/>
    </row>
    <row r="11" spans="1:24" ht="15.6" customHeight="1" x14ac:dyDescent="0.35">
      <c r="A11" s="7"/>
      <c r="B11" s="9" t="s">
        <v>1</v>
      </c>
      <c r="C11" s="47"/>
      <c r="D11" s="47"/>
      <c r="E11" s="47"/>
      <c r="F11" s="47"/>
      <c r="G11" s="47"/>
      <c r="H11" s="47"/>
      <c r="I11" s="47"/>
      <c r="J11" s="47"/>
      <c r="K11" s="47"/>
      <c r="L11" s="47"/>
      <c r="M11" s="3"/>
      <c r="N11" s="4"/>
      <c r="O11" s="4"/>
      <c r="P11" s="4"/>
      <c r="Q11" s="4"/>
      <c r="R11" s="4"/>
      <c r="S11" s="4"/>
      <c r="T11" s="4"/>
      <c r="U11" s="4"/>
      <c r="V11" s="4"/>
      <c r="W11" s="4"/>
      <c r="X11" s="4"/>
    </row>
    <row r="12" spans="1:24" x14ac:dyDescent="0.3">
      <c r="B12" s="125"/>
      <c r="C12" s="125"/>
      <c r="D12" s="125"/>
      <c r="E12" s="125"/>
      <c r="F12" s="125"/>
      <c r="G12" s="125"/>
      <c r="H12" s="125"/>
      <c r="I12" s="125"/>
      <c r="J12" s="125"/>
      <c r="K12" s="125"/>
      <c r="L12" s="125"/>
      <c r="M12" s="125"/>
      <c r="N12" s="4"/>
      <c r="O12" s="4"/>
      <c r="P12" s="4"/>
      <c r="Q12" s="4"/>
      <c r="R12" s="4"/>
      <c r="S12" s="4"/>
      <c r="T12" s="4"/>
      <c r="U12" s="4"/>
      <c r="V12" s="4"/>
      <c r="W12" s="4"/>
      <c r="X12" s="4"/>
    </row>
    <row r="13" spans="1:24" x14ac:dyDescent="0.3">
      <c r="B13" s="125"/>
      <c r="C13" s="125"/>
      <c r="D13" s="125"/>
      <c r="E13" s="125"/>
      <c r="F13" s="125"/>
      <c r="G13" s="125"/>
      <c r="H13" s="125"/>
      <c r="I13" s="125"/>
      <c r="J13" s="125"/>
      <c r="K13" s="125"/>
      <c r="L13" s="125"/>
      <c r="M13" s="125"/>
      <c r="N13" s="4"/>
      <c r="O13" s="4"/>
      <c r="P13" s="4"/>
      <c r="Q13" s="4"/>
      <c r="R13" s="4"/>
      <c r="S13" s="4"/>
      <c r="T13" s="4"/>
      <c r="U13" s="4"/>
      <c r="V13" s="4"/>
      <c r="W13" s="4"/>
      <c r="X13" s="4"/>
    </row>
    <row r="14" spans="1:24" x14ac:dyDescent="0.3">
      <c r="B14" s="125"/>
      <c r="C14" s="125"/>
      <c r="D14" s="125"/>
      <c r="E14" s="125"/>
      <c r="F14" s="125"/>
      <c r="G14" s="125"/>
      <c r="H14" s="125"/>
      <c r="I14" s="125"/>
      <c r="J14" s="125"/>
      <c r="K14" s="125"/>
      <c r="L14" s="125"/>
      <c r="M14" s="125"/>
      <c r="N14" s="4"/>
      <c r="O14" s="4"/>
      <c r="P14" s="4"/>
      <c r="Q14" s="4"/>
      <c r="R14" s="4"/>
      <c r="S14" s="4"/>
      <c r="T14" s="4"/>
      <c r="U14" s="4"/>
      <c r="V14" s="4"/>
      <c r="W14" s="4"/>
      <c r="X14" s="4"/>
    </row>
    <row r="15" spans="1:24" x14ac:dyDescent="0.3">
      <c r="A15" s="133" t="s">
        <v>232</v>
      </c>
      <c r="B15" s="133"/>
      <c r="C15" s="133"/>
      <c r="D15" s="133"/>
      <c r="E15" s="133"/>
      <c r="F15" s="133"/>
      <c r="G15" s="133"/>
      <c r="H15" s="133"/>
      <c r="I15" s="133"/>
      <c r="J15" s="133"/>
      <c r="K15" s="133"/>
      <c r="L15" s="133"/>
      <c r="M15" s="133"/>
      <c r="N15" s="4"/>
      <c r="O15" s="4"/>
      <c r="P15" s="4"/>
      <c r="Q15" s="4"/>
      <c r="R15" s="4"/>
      <c r="S15" s="4"/>
      <c r="T15" s="4"/>
      <c r="U15" s="4"/>
      <c r="V15" s="4"/>
      <c r="W15" s="4"/>
      <c r="X15" s="4"/>
    </row>
    <row r="16" spans="1:24" x14ac:dyDescent="0.3">
      <c r="A16" s="133"/>
      <c r="B16" s="133"/>
      <c r="C16" s="133"/>
      <c r="D16" s="133"/>
      <c r="E16" s="133"/>
      <c r="F16" s="133"/>
      <c r="G16" s="133"/>
      <c r="H16" s="133"/>
      <c r="I16" s="133"/>
      <c r="J16" s="133"/>
      <c r="K16" s="133"/>
      <c r="L16" s="133"/>
      <c r="M16" s="133"/>
      <c r="N16" s="4"/>
      <c r="O16" s="4"/>
      <c r="P16" s="4"/>
      <c r="Q16" s="4"/>
      <c r="R16" s="4"/>
      <c r="S16" s="4"/>
      <c r="T16" s="4"/>
      <c r="U16" s="4"/>
      <c r="V16" s="4"/>
      <c r="W16" s="4"/>
      <c r="X16" s="4"/>
    </row>
    <row r="17" spans="1:24" x14ac:dyDescent="0.3">
      <c r="A17" s="133"/>
      <c r="B17" s="133"/>
      <c r="C17" s="133"/>
      <c r="D17" s="133"/>
      <c r="E17" s="133"/>
      <c r="F17" s="133"/>
      <c r="G17" s="133"/>
      <c r="H17" s="133"/>
      <c r="I17" s="133"/>
      <c r="J17" s="133"/>
      <c r="K17" s="133"/>
      <c r="L17" s="133"/>
      <c r="M17" s="133"/>
      <c r="N17" s="4"/>
      <c r="O17" s="4"/>
      <c r="P17" s="4"/>
      <c r="Q17" s="4"/>
      <c r="R17" s="4"/>
      <c r="S17" s="4"/>
      <c r="T17" s="4"/>
      <c r="U17" s="4"/>
      <c r="V17" s="4"/>
      <c r="W17" s="4"/>
      <c r="X17" s="4"/>
    </row>
    <row r="18" spans="1:24" ht="15.6" customHeight="1" x14ac:dyDescent="0.3">
      <c r="A18" s="133" t="s">
        <v>233</v>
      </c>
      <c r="B18" s="133"/>
      <c r="C18" s="133"/>
      <c r="D18" s="133"/>
      <c r="E18" s="133"/>
      <c r="F18" s="133"/>
      <c r="G18" s="133"/>
      <c r="H18" s="133"/>
      <c r="I18" s="133"/>
      <c r="J18" s="133"/>
      <c r="K18" s="133"/>
      <c r="L18" s="133"/>
      <c r="M18" s="133"/>
      <c r="N18" s="4"/>
      <c r="O18" s="4"/>
      <c r="P18" s="4"/>
      <c r="Q18" s="4"/>
      <c r="R18" s="4"/>
      <c r="S18" s="4"/>
      <c r="T18" s="4"/>
      <c r="U18" s="4"/>
      <c r="V18" s="4"/>
      <c r="W18" s="4"/>
      <c r="X18" s="4"/>
    </row>
    <row r="19" spans="1:24" x14ac:dyDescent="0.3">
      <c r="A19" s="133"/>
      <c r="B19" s="133"/>
      <c r="C19" s="133"/>
      <c r="D19" s="133"/>
      <c r="E19" s="133"/>
      <c r="F19" s="133"/>
      <c r="G19" s="133"/>
      <c r="H19" s="133"/>
      <c r="I19" s="133"/>
      <c r="J19" s="133"/>
      <c r="K19" s="133"/>
      <c r="L19" s="133"/>
      <c r="M19" s="133"/>
      <c r="N19" s="4"/>
      <c r="O19" s="4"/>
      <c r="P19" s="4"/>
      <c r="Q19" s="4"/>
      <c r="R19" s="4"/>
      <c r="S19" s="4"/>
      <c r="T19" s="4"/>
      <c r="U19" s="4"/>
      <c r="V19" s="4"/>
      <c r="W19" s="4"/>
      <c r="X19" s="4"/>
    </row>
    <row r="20" spans="1:24" x14ac:dyDescent="0.3">
      <c r="A20" s="21"/>
      <c r="B20" s="21"/>
      <c r="C20" s="21"/>
      <c r="D20" s="21"/>
      <c r="E20" s="21"/>
      <c r="F20" s="21"/>
      <c r="G20" s="21"/>
      <c r="H20" s="21"/>
      <c r="I20" s="21"/>
      <c r="J20" s="21"/>
      <c r="K20" s="21"/>
      <c r="L20" s="21"/>
      <c r="M20" s="21"/>
      <c r="N20" s="4"/>
      <c r="O20" s="4"/>
      <c r="P20" s="4"/>
      <c r="Q20" s="4"/>
      <c r="R20" s="4"/>
      <c r="S20" s="4"/>
      <c r="T20" s="4"/>
      <c r="U20" s="4"/>
      <c r="V20" s="4"/>
      <c r="W20" s="4"/>
      <c r="X20" s="4"/>
    </row>
    <row r="21" spans="1:24" x14ac:dyDescent="0.3">
      <c r="A21" s="7" t="s">
        <v>174</v>
      </c>
      <c r="B21" s="7"/>
      <c r="C21" s="7"/>
      <c r="D21" s="7"/>
      <c r="E21" s="7"/>
      <c r="F21" s="7"/>
      <c r="G21" s="7"/>
      <c r="H21" s="7"/>
      <c r="I21" s="7"/>
      <c r="J21" s="8"/>
      <c r="K21" s="7"/>
      <c r="L21" s="8"/>
      <c r="M21" s="3"/>
      <c r="N21" s="4"/>
      <c r="O21" s="4"/>
      <c r="P21" s="4"/>
      <c r="Q21" s="4"/>
      <c r="R21" s="4"/>
      <c r="S21" s="4"/>
      <c r="T21" s="4"/>
      <c r="U21" s="4"/>
      <c r="V21" s="4"/>
      <c r="W21" s="4"/>
      <c r="X21" s="4"/>
    </row>
    <row r="22" spans="1:24" x14ac:dyDescent="0.3">
      <c r="A22" s="7"/>
      <c r="B22" s="13" t="s">
        <v>179</v>
      </c>
      <c r="C22" s="7"/>
      <c r="D22" s="7"/>
      <c r="E22" s="7"/>
      <c r="F22" s="7"/>
      <c r="G22" s="7"/>
      <c r="H22" s="7"/>
      <c r="I22" s="7"/>
      <c r="J22" s="8"/>
      <c r="K22" s="7"/>
      <c r="L22" s="8"/>
      <c r="M22" s="3"/>
      <c r="N22" s="4"/>
      <c r="O22" s="4"/>
      <c r="P22" s="4"/>
      <c r="Q22" s="4"/>
      <c r="R22" s="4"/>
      <c r="S22" s="4"/>
      <c r="T22" s="4"/>
      <c r="U22" s="4"/>
      <c r="V22" s="4"/>
      <c r="W22" s="4"/>
      <c r="X22" s="4"/>
    </row>
    <row r="23" spans="1:24" x14ac:dyDescent="0.3">
      <c r="A23" s="7"/>
      <c r="B23" s="102">
        <v>0.4</v>
      </c>
      <c r="C23" s="103" t="s">
        <v>175</v>
      </c>
      <c r="D23" s="104"/>
      <c r="E23" s="105"/>
      <c r="F23" s="7"/>
      <c r="G23" s="7"/>
      <c r="H23" s="7"/>
      <c r="I23" s="7"/>
      <c r="J23" s="8"/>
      <c r="K23" s="7"/>
      <c r="L23" s="8"/>
      <c r="M23" s="3"/>
      <c r="N23" s="4"/>
      <c r="O23" s="4"/>
      <c r="P23" s="4"/>
      <c r="Q23" s="4"/>
      <c r="R23" s="4"/>
      <c r="S23" s="4"/>
      <c r="T23" s="4"/>
      <c r="U23" s="4"/>
      <c r="V23" s="4"/>
      <c r="W23" s="4"/>
      <c r="X23" s="4"/>
    </row>
    <row r="24" spans="1:24" x14ac:dyDescent="0.3">
      <c r="A24" s="7"/>
      <c r="B24" s="102">
        <v>0.25</v>
      </c>
      <c r="C24" s="103" t="s">
        <v>176</v>
      </c>
      <c r="D24" s="104"/>
      <c r="E24" s="105"/>
      <c r="F24" s="7"/>
      <c r="G24" s="7"/>
      <c r="H24" s="7"/>
      <c r="I24" s="7"/>
      <c r="J24" s="8"/>
      <c r="K24" s="7"/>
      <c r="L24" s="8"/>
      <c r="M24" s="3"/>
      <c r="N24" s="4"/>
      <c r="O24" s="4"/>
      <c r="P24" s="4"/>
      <c r="Q24" s="4"/>
      <c r="R24" s="4"/>
      <c r="S24" s="4"/>
      <c r="T24" s="4"/>
      <c r="U24" s="4"/>
      <c r="V24" s="4"/>
      <c r="W24" s="4"/>
      <c r="X24" s="4"/>
    </row>
    <row r="25" spans="1:24" x14ac:dyDescent="0.3">
      <c r="A25" s="7"/>
      <c r="B25" s="102">
        <v>0.2</v>
      </c>
      <c r="C25" s="103" t="s">
        <v>177</v>
      </c>
      <c r="D25" s="104"/>
      <c r="E25" s="105"/>
      <c r="F25" s="7"/>
      <c r="G25" s="7"/>
      <c r="H25" s="7"/>
      <c r="I25" s="7"/>
      <c r="J25" s="8"/>
      <c r="K25" s="7"/>
      <c r="L25" s="8"/>
      <c r="M25" s="3"/>
      <c r="N25" s="4"/>
      <c r="O25" s="4"/>
      <c r="P25" s="4"/>
      <c r="Q25" s="4"/>
      <c r="R25" s="4"/>
      <c r="S25" s="4"/>
      <c r="T25" s="4"/>
      <c r="U25" s="4"/>
      <c r="V25" s="4"/>
      <c r="W25" s="4"/>
      <c r="X25" s="4"/>
    </row>
    <row r="26" spans="1:24" x14ac:dyDescent="0.3">
      <c r="A26" s="7"/>
      <c r="B26" s="102">
        <v>0.15</v>
      </c>
      <c r="C26" s="103" t="s">
        <v>178</v>
      </c>
      <c r="D26" s="104"/>
      <c r="E26" s="105"/>
      <c r="F26" s="7"/>
      <c r="G26" s="7"/>
      <c r="H26" s="7"/>
      <c r="I26" s="7"/>
      <c r="J26" s="8"/>
      <c r="K26" s="7"/>
      <c r="L26" s="8"/>
      <c r="M26" s="3"/>
      <c r="N26" s="4"/>
      <c r="O26" s="4"/>
      <c r="P26" s="4"/>
      <c r="Q26" s="4"/>
      <c r="R26" s="4"/>
      <c r="S26" s="4"/>
      <c r="T26" s="4"/>
      <c r="U26" s="4"/>
      <c r="V26" s="4"/>
      <c r="W26" s="4"/>
      <c r="X26" s="4"/>
    </row>
    <row r="27" spans="1:24" x14ac:dyDescent="0.3">
      <c r="A27" s="7"/>
      <c r="B27" s="7"/>
      <c r="C27" s="7"/>
      <c r="D27" s="7"/>
      <c r="E27" s="7"/>
      <c r="F27" s="7"/>
      <c r="G27" s="7"/>
      <c r="H27" s="7"/>
      <c r="I27" s="7"/>
      <c r="J27" s="8"/>
      <c r="K27" s="7"/>
      <c r="L27" s="8"/>
      <c r="M27" s="3"/>
      <c r="N27" s="4"/>
      <c r="O27" s="4"/>
      <c r="P27" s="4"/>
      <c r="Q27" s="4"/>
      <c r="R27" s="4"/>
      <c r="S27" s="4"/>
      <c r="T27" s="4"/>
      <c r="U27" s="4"/>
      <c r="V27" s="4"/>
      <c r="W27" s="4"/>
      <c r="X27" s="4"/>
    </row>
    <row r="28" spans="1:24" x14ac:dyDescent="0.3">
      <c r="A28" s="7"/>
      <c r="B28" s="13" t="s">
        <v>180</v>
      </c>
      <c r="C28" s="7"/>
      <c r="D28" s="7"/>
      <c r="E28" s="7"/>
      <c r="F28" s="7"/>
      <c r="G28" s="7"/>
      <c r="H28" s="7"/>
      <c r="I28" s="7"/>
      <c r="J28" s="8"/>
      <c r="K28" s="69" t="s">
        <v>181</v>
      </c>
      <c r="L28" s="116">
        <v>8.5000000000000006E-2</v>
      </c>
      <c r="M28" s="3"/>
      <c r="N28" s="4"/>
      <c r="O28" s="4"/>
      <c r="P28" s="4"/>
      <c r="Q28" s="4"/>
      <c r="R28" s="4"/>
      <c r="S28" s="4"/>
      <c r="T28" s="4"/>
      <c r="U28" s="4"/>
      <c r="V28" s="4"/>
      <c r="W28" s="4"/>
      <c r="X28" s="4"/>
    </row>
    <row r="29" spans="1:24" x14ac:dyDescent="0.3">
      <c r="A29" s="7"/>
      <c r="B29" s="7"/>
      <c r="C29" s="7"/>
      <c r="D29" s="7"/>
      <c r="E29" s="7"/>
      <c r="F29" s="7"/>
      <c r="G29" s="7"/>
      <c r="H29" s="7"/>
      <c r="I29" s="7"/>
      <c r="J29" s="8"/>
      <c r="K29" s="7"/>
      <c r="L29" s="8"/>
      <c r="M29" s="3"/>
      <c r="N29" s="4"/>
      <c r="O29" s="4"/>
      <c r="P29" s="4"/>
      <c r="Q29" s="4"/>
      <c r="R29" s="4"/>
      <c r="S29" s="4"/>
      <c r="T29" s="4"/>
      <c r="U29" s="4"/>
      <c r="V29" s="4"/>
      <c r="W29" s="4"/>
      <c r="X29" s="4"/>
    </row>
    <row r="30" spans="1:24" x14ac:dyDescent="0.3">
      <c r="A30" s="7" t="s">
        <v>4</v>
      </c>
      <c r="B30" s="7" t="s">
        <v>182</v>
      </c>
      <c r="C30" s="7"/>
      <c r="D30" s="7"/>
      <c r="E30" s="7"/>
      <c r="F30" s="7"/>
      <c r="G30" s="7"/>
      <c r="H30" s="7"/>
      <c r="I30" s="8"/>
      <c r="J30" s="8"/>
      <c r="K30" s="8"/>
      <c r="L30" s="8"/>
      <c r="M30" s="3"/>
      <c r="N30" s="4"/>
      <c r="O30" s="4"/>
      <c r="P30" s="4"/>
      <c r="Q30" s="4"/>
      <c r="R30" s="4"/>
      <c r="S30" s="4"/>
      <c r="T30" s="4"/>
      <c r="U30" s="4"/>
      <c r="V30" s="4"/>
      <c r="W30" s="4"/>
      <c r="X30" s="4"/>
    </row>
    <row r="31" spans="1:24" ht="16.2" x14ac:dyDescent="0.35">
      <c r="A31" s="7"/>
      <c r="B31" s="9" t="s">
        <v>1</v>
      </c>
      <c r="C31" s="47"/>
      <c r="D31" s="47"/>
      <c r="E31" s="47"/>
      <c r="F31" s="47"/>
      <c r="G31" s="47"/>
      <c r="H31" s="47"/>
      <c r="I31" s="47"/>
      <c r="J31" s="47"/>
      <c r="K31" s="47"/>
      <c r="L31" s="47"/>
      <c r="M31" s="3"/>
      <c r="N31" s="4"/>
      <c r="O31" s="4"/>
      <c r="P31" s="4"/>
      <c r="Q31" s="4"/>
      <c r="R31" s="4"/>
      <c r="S31" s="4"/>
      <c r="T31" s="4"/>
      <c r="U31" s="4"/>
      <c r="V31" s="4"/>
      <c r="W31" s="4"/>
      <c r="X31" s="4"/>
    </row>
    <row r="32" spans="1:24" x14ac:dyDescent="0.3">
      <c r="M32" s="4"/>
    </row>
    <row r="33" spans="1:13" x14ac:dyDescent="0.3">
      <c r="M33" s="4"/>
    </row>
    <row r="34" spans="1:13" x14ac:dyDescent="0.3">
      <c r="M34" s="4"/>
    </row>
    <row r="35" spans="1:13" ht="31.2" customHeight="1" x14ac:dyDescent="0.3">
      <c r="A35" s="133" t="s">
        <v>249</v>
      </c>
      <c r="B35" s="133"/>
      <c r="C35" s="133"/>
      <c r="D35" s="133"/>
      <c r="E35" s="133"/>
      <c r="F35" s="133"/>
      <c r="G35" s="133"/>
      <c r="H35" s="133"/>
      <c r="I35" s="133"/>
      <c r="J35" s="133"/>
      <c r="K35" s="133"/>
      <c r="L35" s="133"/>
      <c r="M35" s="133"/>
    </row>
    <row r="36" spans="1:13" x14ac:dyDescent="0.3">
      <c r="A36" s="21"/>
      <c r="B36" s="21"/>
      <c r="C36" s="21"/>
      <c r="D36" s="21"/>
      <c r="E36" s="21"/>
      <c r="F36" s="21"/>
      <c r="G36" s="21"/>
      <c r="H36" s="21"/>
      <c r="I36" s="21"/>
      <c r="J36" s="21"/>
      <c r="K36" s="21"/>
      <c r="L36" s="21"/>
      <c r="M36" s="21"/>
    </row>
    <row r="37" spans="1:13" ht="31.2" customHeight="1" x14ac:dyDescent="0.3">
      <c r="A37" s="106" t="s">
        <v>9</v>
      </c>
      <c r="B37" s="170" t="s">
        <v>183</v>
      </c>
      <c r="C37" s="170"/>
      <c r="D37" s="170"/>
      <c r="E37" s="170"/>
      <c r="F37" s="170"/>
      <c r="G37" s="170"/>
      <c r="H37" s="170"/>
      <c r="I37" s="170"/>
      <c r="J37" s="170"/>
      <c r="K37" s="170"/>
      <c r="L37" s="170"/>
      <c r="M37" s="170"/>
    </row>
    <row r="38" spans="1:13" ht="16.2" x14ac:dyDescent="0.35">
      <c r="A38" s="7"/>
      <c r="B38" s="9" t="s">
        <v>1</v>
      </c>
      <c r="C38" s="47"/>
      <c r="D38" s="47"/>
      <c r="E38" s="47"/>
      <c r="F38" s="47"/>
      <c r="G38" s="47"/>
      <c r="H38" s="47"/>
      <c r="I38" s="47"/>
      <c r="J38" s="47"/>
      <c r="K38" s="47"/>
      <c r="L38" s="47"/>
      <c r="M38" s="3"/>
    </row>
    <row r="39" spans="1:13" x14ac:dyDescent="0.3">
      <c r="B39" s="125"/>
      <c r="C39" s="125"/>
      <c r="D39" s="125"/>
      <c r="E39" s="125"/>
      <c r="F39" s="125"/>
      <c r="G39" s="125"/>
      <c r="H39" s="125"/>
      <c r="I39" s="125"/>
      <c r="J39" s="125"/>
      <c r="K39" s="125"/>
      <c r="L39" s="125"/>
      <c r="M39" s="125"/>
    </row>
    <row r="40" spans="1:13" x14ac:dyDescent="0.3">
      <c r="B40" s="125"/>
      <c r="C40" s="125"/>
      <c r="D40" s="125"/>
      <c r="E40" s="125"/>
      <c r="F40" s="125"/>
      <c r="G40" s="125"/>
      <c r="H40" s="125"/>
      <c r="I40" s="125"/>
      <c r="J40" s="125"/>
      <c r="K40" s="125"/>
      <c r="L40" s="125"/>
      <c r="M40" s="125"/>
    </row>
    <row r="41" spans="1:13" x14ac:dyDescent="0.3">
      <c r="B41" s="125"/>
      <c r="C41" s="125"/>
      <c r="D41" s="125"/>
      <c r="E41" s="125"/>
      <c r="F41" s="125"/>
      <c r="G41" s="125"/>
      <c r="H41" s="125"/>
      <c r="I41" s="125"/>
      <c r="J41" s="125"/>
      <c r="K41" s="125"/>
      <c r="L41" s="125"/>
      <c r="M41" s="125"/>
    </row>
  </sheetData>
  <mergeCells count="10">
    <mergeCell ref="B37:M37"/>
    <mergeCell ref="B39:M41"/>
    <mergeCell ref="B5:L5"/>
    <mergeCell ref="A3:L3"/>
    <mergeCell ref="B10:L10"/>
    <mergeCell ref="A15:M17"/>
    <mergeCell ref="A18:M19"/>
    <mergeCell ref="A35:M35"/>
    <mergeCell ref="B7:M9"/>
    <mergeCell ref="B12:M14"/>
  </mergeCells>
  <phoneticPr fontId="14" type="noConversion"/>
  <pageMargins left="0.7" right="0.7" top="0.75" bottom="0.75" header="0.3" footer="0.3"/>
  <pageSetup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2127D-6525-43D7-807A-BDD54A7CE628}">
  <dimension ref="A1:Y53"/>
  <sheetViews>
    <sheetView zoomScaleNormal="100" workbookViewId="0"/>
  </sheetViews>
  <sheetFormatPr defaultColWidth="9.109375" defaultRowHeight="15.6" x14ac:dyDescent="0.3"/>
  <cols>
    <col min="1" max="1" width="8.109375" style="4" customWidth="1"/>
    <col min="2" max="2" width="16.44140625" style="4" customWidth="1"/>
    <col min="3" max="7" width="14.6640625" style="4" customWidth="1"/>
    <col min="8" max="9" width="9.109375" style="4"/>
    <col min="10" max="10" width="10.44140625" style="4" bestFit="1" customWidth="1"/>
    <col min="11" max="11" width="10.44140625" style="4" customWidth="1"/>
    <col min="12" max="13" width="9.109375" style="4"/>
    <col min="14" max="14" width="8.88671875" style="54" bestFit="1" customWidth="1"/>
    <col min="15" max="25" width="9.109375" style="54"/>
    <col min="26" max="16384" width="9.109375" style="4"/>
  </cols>
  <sheetData>
    <row r="1" spans="1:13" ht="15.75" customHeight="1" x14ac:dyDescent="0.35">
      <c r="A1" s="1" t="s">
        <v>51</v>
      </c>
      <c r="B1" s="2"/>
      <c r="C1" s="9" t="s">
        <v>0</v>
      </c>
      <c r="D1" s="2"/>
      <c r="E1" s="2"/>
      <c r="F1" s="2"/>
      <c r="G1" s="2"/>
      <c r="H1" s="2"/>
      <c r="I1" s="2"/>
      <c r="J1" s="2"/>
      <c r="K1" s="2"/>
      <c r="L1" s="2"/>
      <c r="M1" s="3"/>
    </row>
    <row r="2" spans="1:13" ht="15.75" customHeight="1" x14ac:dyDescent="0.3">
      <c r="A2" s="5"/>
      <c r="B2" s="5"/>
      <c r="C2" s="5"/>
      <c r="D2" s="5"/>
      <c r="E2" s="5"/>
      <c r="F2" s="5"/>
      <c r="G2" s="5"/>
      <c r="H2" s="5"/>
      <c r="I2" s="5"/>
      <c r="J2" s="5"/>
      <c r="K2" s="5"/>
      <c r="L2" s="5"/>
      <c r="M2" s="8"/>
    </row>
    <row r="3" spans="1:13" x14ac:dyDescent="0.3">
      <c r="A3" s="141" t="s">
        <v>138</v>
      </c>
      <c r="B3" s="141"/>
      <c r="C3" s="141"/>
      <c r="D3" s="141"/>
      <c r="E3" s="141"/>
      <c r="F3" s="141"/>
      <c r="G3" s="141"/>
      <c r="H3" s="141"/>
      <c r="I3" s="141"/>
      <c r="J3" s="141"/>
      <c r="K3" s="141"/>
      <c r="L3" s="141"/>
      <c r="M3" s="141"/>
    </row>
    <row r="4" spans="1:13" s="54" customFormat="1" x14ac:dyDescent="0.3">
      <c r="A4" s="5"/>
      <c r="B4" s="25"/>
      <c r="C4" s="5"/>
      <c r="D4" s="5"/>
      <c r="E4" s="5"/>
      <c r="F4" s="5"/>
      <c r="G4" s="5"/>
      <c r="H4" s="5"/>
      <c r="I4" s="5"/>
      <c r="J4" s="5"/>
      <c r="K4" s="5"/>
      <c r="L4" s="5"/>
      <c r="M4" s="8"/>
    </row>
    <row r="5" spans="1:13" s="54" customFormat="1" x14ac:dyDescent="0.25">
      <c r="A5" s="12" t="s">
        <v>3</v>
      </c>
      <c r="B5" s="133" t="s">
        <v>185</v>
      </c>
      <c r="C5" s="133"/>
      <c r="D5" s="133"/>
      <c r="E5" s="133"/>
      <c r="F5" s="133"/>
      <c r="G5" s="133"/>
      <c r="H5" s="133"/>
      <c r="I5" s="133"/>
      <c r="J5" s="133"/>
      <c r="K5" s="133"/>
      <c r="L5" s="133"/>
      <c r="M5" s="133"/>
    </row>
    <row r="6" spans="1:13" s="54" customFormat="1" ht="16.2" x14ac:dyDescent="0.35">
      <c r="A6" s="7"/>
      <c r="B6" s="9" t="s">
        <v>1</v>
      </c>
      <c r="C6" s="47"/>
      <c r="D6" s="47"/>
      <c r="E6" s="47"/>
      <c r="F6" s="47"/>
      <c r="G6" s="47"/>
      <c r="H6" s="47"/>
      <c r="I6" s="47"/>
      <c r="J6" s="47"/>
      <c r="K6" s="47"/>
      <c r="L6" s="47"/>
      <c r="M6" s="3"/>
    </row>
    <row r="7" spans="1:13" s="54" customFormat="1" x14ac:dyDescent="0.3">
      <c r="A7" s="4"/>
      <c r="B7" s="125"/>
      <c r="C7" s="125"/>
      <c r="D7" s="125"/>
      <c r="E7" s="125"/>
      <c r="F7" s="125"/>
      <c r="G7" s="125"/>
      <c r="H7" s="125"/>
      <c r="I7" s="125"/>
      <c r="J7" s="125"/>
      <c r="K7" s="125"/>
      <c r="L7" s="125"/>
      <c r="M7" s="125"/>
    </row>
    <row r="8" spans="1:13" s="54" customFormat="1" x14ac:dyDescent="0.3">
      <c r="A8" s="4"/>
      <c r="B8" s="125"/>
      <c r="C8" s="125"/>
      <c r="D8" s="125"/>
      <c r="E8" s="125"/>
      <c r="F8" s="125"/>
      <c r="G8" s="125"/>
      <c r="H8" s="125"/>
      <c r="I8" s="125"/>
      <c r="J8" s="125"/>
      <c r="K8" s="125"/>
      <c r="L8" s="125"/>
      <c r="M8" s="125"/>
    </row>
    <row r="9" spans="1:13" s="54" customFormat="1" ht="15.6" customHeight="1" x14ac:dyDescent="0.3">
      <c r="A9" s="4"/>
      <c r="B9" s="125"/>
      <c r="C9" s="125"/>
      <c r="D9" s="125"/>
      <c r="E9" s="125"/>
      <c r="F9" s="125"/>
      <c r="G9" s="125"/>
      <c r="H9" s="125"/>
      <c r="I9" s="125"/>
      <c r="J9" s="125"/>
      <c r="K9" s="125"/>
      <c r="L9" s="125"/>
      <c r="M9" s="125"/>
    </row>
    <row r="10" spans="1:13" s="54" customFormat="1" x14ac:dyDescent="0.25">
      <c r="A10" s="12" t="s">
        <v>2</v>
      </c>
      <c r="B10" s="133" t="s">
        <v>186</v>
      </c>
      <c r="C10" s="133"/>
      <c r="D10" s="133"/>
      <c r="E10" s="133"/>
      <c r="F10" s="133"/>
      <c r="G10" s="133"/>
      <c r="H10" s="133"/>
      <c r="I10" s="133"/>
      <c r="J10" s="133"/>
      <c r="K10" s="133"/>
      <c r="L10" s="133"/>
      <c r="M10" s="133"/>
    </row>
    <row r="11" spans="1:13" s="54" customFormat="1" x14ac:dyDescent="0.25">
      <c r="A11" s="68"/>
      <c r="B11" s="25" t="s">
        <v>187</v>
      </c>
      <c r="C11" s="21"/>
      <c r="D11" s="21"/>
      <c r="E11" s="21"/>
      <c r="F11" s="21"/>
      <c r="G11" s="21"/>
      <c r="H11" s="21"/>
      <c r="I11" s="21"/>
      <c r="J11" s="21"/>
      <c r="K11" s="21"/>
      <c r="L11" s="21"/>
      <c r="M11" s="21"/>
    </row>
    <row r="12" spans="1:13" s="54" customFormat="1" x14ac:dyDescent="0.25">
      <c r="A12" s="12"/>
      <c r="B12" s="25" t="s">
        <v>188</v>
      </c>
      <c r="C12" s="21"/>
      <c r="D12" s="21"/>
      <c r="E12" s="21"/>
      <c r="F12" s="21"/>
      <c r="G12" s="21"/>
      <c r="H12" s="21"/>
      <c r="I12" s="21"/>
      <c r="J12" s="21"/>
      <c r="K12" s="21"/>
      <c r="L12" s="21"/>
      <c r="M12" s="21"/>
    </row>
    <row r="13" spans="1:13" s="54" customFormat="1" ht="16.2" x14ac:dyDescent="0.35">
      <c r="A13" s="9"/>
      <c r="B13" s="9" t="s">
        <v>1</v>
      </c>
      <c r="C13" s="9"/>
      <c r="D13" s="11"/>
      <c r="E13" s="11"/>
      <c r="F13" s="11"/>
      <c r="G13" s="11"/>
      <c r="H13" s="7"/>
      <c r="I13" s="7"/>
      <c r="J13" s="8"/>
      <c r="K13" s="8"/>
      <c r="L13" s="7"/>
      <c r="M13" s="8"/>
    </row>
    <row r="14" spans="1:13" s="54" customFormat="1" x14ac:dyDescent="0.3">
      <c r="A14" s="4"/>
      <c r="B14" s="125"/>
      <c r="C14" s="125"/>
      <c r="D14" s="125"/>
      <c r="E14" s="125"/>
      <c r="F14" s="125"/>
      <c r="G14" s="125"/>
      <c r="H14" s="125"/>
      <c r="I14" s="125"/>
      <c r="J14" s="125"/>
      <c r="K14" s="125"/>
      <c r="L14" s="125"/>
      <c r="M14" s="125"/>
    </row>
    <row r="15" spans="1:13" s="54" customFormat="1" x14ac:dyDescent="0.3">
      <c r="A15" s="4"/>
      <c r="B15" s="125"/>
      <c r="C15" s="125"/>
      <c r="D15" s="125"/>
      <c r="E15" s="125"/>
      <c r="F15" s="125"/>
      <c r="G15" s="125"/>
      <c r="H15" s="125"/>
      <c r="I15" s="125"/>
      <c r="J15" s="125"/>
      <c r="K15" s="125"/>
      <c r="L15" s="125"/>
      <c r="M15" s="125"/>
    </row>
    <row r="16" spans="1:13" s="54" customFormat="1" x14ac:dyDescent="0.3">
      <c r="A16" s="4"/>
      <c r="B16" s="125"/>
      <c r="C16" s="125"/>
      <c r="D16" s="125"/>
      <c r="E16" s="125"/>
      <c r="F16" s="125"/>
      <c r="G16" s="125"/>
      <c r="H16" s="125"/>
      <c r="I16" s="125"/>
      <c r="J16" s="125"/>
      <c r="K16" s="125"/>
      <c r="L16" s="125"/>
      <c r="M16" s="125"/>
    </row>
    <row r="17" spans="1:13" s="54" customFormat="1" x14ac:dyDescent="0.3">
      <c r="A17" s="7" t="s">
        <v>215</v>
      </c>
      <c r="B17" s="7"/>
      <c r="C17" s="7"/>
      <c r="D17" s="7"/>
      <c r="E17" s="7"/>
      <c r="F17" s="7"/>
      <c r="G17" s="7"/>
      <c r="H17" s="7"/>
      <c r="I17" s="7"/>
      <c r="J17" s="8"/>
      <c r="K17" s="7"/>
      <c r="L17" s="8"/>
      <c r="M17" s="3"/>
    </row>
    <row r="18" spans="1:13" s="54" customFormat="1" x14ac:dyDescent="0.3">
      <c r="A18" s="7"/>
      <c r="B18" s="7"/>
      <c r="C18" s="7"/>
      <c r="D18" s="7"/>
      <c r="E18" s="7"/>
      <c r="F18" s="7"/>
      <c r="G18" s="7"/>
      <c r="H18" s="7"/>
      <c r="I18" s="7"/>
      <c r="J18" s="8"/>
      <c r="K18" s="7"/>
      <c r="L18" s="8"/>
      <c r="M18" s="3"/>
    </row>
    <row r="19" spans="1:13" s="54" customFormat="1" ht="27.6" x14ac:dyDescent="0.3">
      <c r="A19" s="7"/>
      <c r="B19" s="107" t="s">
        <v>189</v>
      </c>
      <c r="C19" s="107" t="s">
        <v>196</v>
      </c>
      <c r="D19" s="107" t="s">
        <v>197</v>
      </c>
      <c r="E19" s="107" t="s">
        <v>190</v>
      </c>
      <c r="F19" s="171" t="s">
        <v>191</v>
      </c>
      <c r="G19" s="171"/>
      <c r="H19" s="171"/>
      <c r="I19" s="7"/>
      <c r="J19" s="8"/>
      <c r="K19" s="7"/>
      <c r="L19" s="8"/>
      <c r="M19" s="3"/>
    </row>
    <row r="20" spans="1:13" s="54" customFormat="1" x14ac:dyDescent="0.3">
      <c r="A20" s="7"/>
      <c r="B20" s="108" t="s">
        <v>53</v>
      </c>
      <c r="C20" s="109">
        <v>600000</v>
      </c>
      <c r="D20" s="109">
        <v>500000</v>
      </c>
      <c r="E20" s="109">
        <v>1000</v>
      </c>
      <c r="F20" s="172" t="s">
        <v>192</v>
      </c>
      <c r="G20" s="172"/>
      <c r="H20" s="172"/>
      <c r="I20" s="7"/>
      <c r="J20" s="8"/>
      <c r="K20" s="7"/>
      <c r="L20" s="8"/>
      <c r="M20" s="3"/>
    </row>
    <row r="21" spans="1:13" s="54" customFormat="1" x14ac:dyDescent="0.3">
      <c r="A21" s="7"/>
      <c r="B21" s="108" t="s">
        <v>54</v>
      </c>
      <c r="C21" s="109">
        <v>600000</v>
      </c>
      <c r="D21" s="109">
        <v>500000</v>
      </c>
      <c r="E21" s="109">
        <v>1000</v>
      </c>
      <c r="F21" s="172" t="s">
        <v>193</v>
      </c>
      <c r="G21" s="172"/>
      <c r="H21" s="172"/>
      <c r="I21" s="7"/>
      <c r="J21" s="8"/>
      <c r="K21" s="7"/>
      <c r="L21" s="8"/>
      <c r="M21" s="3"/>
    </row>
    <row r="22" spans="1:13" s="54" customFormat="1" x14ac:dyDescent="0.3">
      <c r="A22" s="7"/>
      <c r="B22" s="108" t="s">
        <v>55</v>
      </c>
      <c r="C22" s="109">
        <v>600000</v>
      </c>
      <c r="D22" s="109">
        <v>500000</v>
      </c>
      <c r="E22" s="109">
        <v>2000</v>
      </c>
      <c r="F22" s="172" t="s">
        <v>194</v>
      </c>
      <c r="G22" s="172"/>
      <c r="H22" s="172"/>
      <c r="I22" s="7"/>
      <c r="J22" s="8"/>
      <c r="K22" s="7"/>
      <c r="L22" s="8"/>
      <c r="M22" s="3"/>
    </row>
    <row r="23" spans="1:13" s="54" customFormat="1" x14ac:dyDescent="0.3">
      <c r="A23" s="7"/>
      <c r="B23" s="108" t="s">
        <v>56</v>
      </c>
      <c r="C23" s="109">
        <v>600000</v>
      </c>
      <c r="D23" s="109">
        <v>500000</v>
      </c>
      <c r="E23" s="109">
        <v>2000</v>
      </c>
      <c r="F23" s="172" t="s">
        <v>195</v>
      </c>
      <c r="G23" s="172"/>
      <c r="H23" s="172"/>
      <c r="I23" s="7"/>
      <c r="J23" s="8"/>
      <c r="K23" s="7"/>
      <c r="L23" s="8"/>
      <c r="M23" s="3"/>
    </row>
    <row r="24" spans="1:13" s="54" customFormat="1" x14ac:dyDescent="0.3">
      <c r="A24" s="7"/>
      <c r="B24" s="110"/>
      <c r="C24" s="111"/>
      <c r="D24" s="111"/>
      <c r="E24" s="111"/>
      <c r="F24" s="112"/>
      <c r="G24" s="112"/>
      <c r="H24" s="112"/>
      <c r="I24" s="7"/>
      <c r="J24" s="8"/>
      <c r="K24" s="7"/>
      <c r="L24" s="8"/>
      <c r="M24" s="3"/>
    </row>
    <row r="25" spans="1:13" s="54" customFormat="1" x14ac:dyDescent="0.3">
      <c r="A25" s="7"/>
      <c r="B25" s="5" t="s">
        <v>198</v>
      </c>
      <c r="C25" s="111"/>
      <c r="D25" s="111"/>
      <c r="E25" s="111"/>
      <c r="F25" s="112"/>
      <c r="G25" s="112"/>
      <c r="H25" s="112"/>
      <c r="I25" s="7"/>
      <c r="J25" s="8"/>
      <c r="K25" s="7"/>
      <c r="L25" s="8"/>
      <c r="M25" s="3"/>
    </row>
    <row r="26" spans="1:13" s="54" customFormat="1" x14ac:dyDescent="0.3">
      <c r="A26" s="7"/>
      <c r="B26" s="13" t="s">
        <v>199</v>
      </c>
      <c r="C26" s="111"/>
      <c r="D26" s="111"/>
      <c r="E26" s="111"/>
      <c r="F26" s="112"/>
      <c r="G26" s="112"/>
      <c r="H26" s="112"/>
      <c r="I26" s="7"/>
      <c r="J26" s="8"/>
      <c r="K26" s="7"/>
      <c r="L26" s="8"/>
      <c r="M26" s="3"/>
    </row>
    <row r="27" spans="1:13" s="54" customFormat="1" x14ac:dyDescent="0.3">
      <c r="A27" s="7"/>
      <c r="B27" s="13" t="s">
        <v>200</v>
      </c>
      <c r="C27" s="111"/>
      <c r="D27" s="111"/>
      <c r="E27" s="111"/>
      <c r="F27" s="112"/>
      <c r="G27" s="112"/>
      <c r="H27" s="112"/>
      <c r="I27" s="7"/>
      <c r="J27" s="8"/>
      <c r="K27" s="7"/>
      <c r="L27" s="8"/>
      <c r="M27" s="3"/>
    </row>
    <row r="28" spans="1:13" s="54" customFormat="1" x14ac:dyDescent="0.3">
      <c r="A28" s="7"/>
      <c r="B28" s="13" t="s">
        <v>201</v>
      </c>
      <c r="C28" s="7"/>
      <c r="D28" s="7"/>
      <c r="E28" s="7"/>
      <c r="F28" s="7"/>
      <c r="G28" s="7"/>
      <c r="H28" s="7"/>
      <c r="I28" s="7"/>
      <c r="J28" s="8"/>
      <c r="K28" s="7"/>
      <c r="L28" s="8"/>
      <c r="M28" s="3"/>
    </row>
    <row r="29" spans="1:13" s="54" customFormat="1" x14ac:dyDescent="0.3">
      <c r="A29" s="7"/>
      <c r="B29" s="95"/>
      <c r="C29" s="7"/>
      <c r="D29" s="7"/>
      <c r="E29" s="7"/>
      <c r="F29" s="7"/>
      <c r="G29" s="7"/>
      <c r="H29" s="7"/>
      <c r="I29" s="7"/>
      <c r="J29" s="8"/>
      <c r="K29" s="7"/>
      <c r="L29" s="8"/>
      <c r="M29" s="3"/>
    </row>
    <row r="30" spans="1:13" x14ac:dyDescent="0.3">
      <c r="A30" s="12" t="s">
        <v>4</v>
      </c>
      <c r="B30" s="133" t="s">
        <v>234</v>
      </c>
      <c r="C30" s="133"/>
      <c r="D30" s="133"/>
      <c r="E30" s="133"/>
      <c r="F30" s="133"/>
      <c r="G30" s="133"/>
      <c r="H30" s="133"/>
      <c r="I30" s="133"/>
      <c r="J30" s="133"/>
      <c r="K30" s="133"/>
      <c r="L30" s="133"/>
      <c r="M30" s="133"/>
    </row>
    <row r="31" spans="1:13" x14ac:dyDescent="0.3">
      <c r="A31" s="12"/>
      <c r="B31" s="25" t="s">
        <v>202</v>
      </c>
      <c r="C31" s="21"/>
      <c r="D31" s="21"/>
      <c r="E31" s="21"/>
      <c r="F31" s="21"/>
      <c r="G31" s="21"/>
      <c r="H31" s="21"/>
      <c r="I31" s="21"/>
      <c r="J31" s="21"/>
      <c r="K31" s="21"/>
      <c r="L31" s="21"/>
      <c r="M31" s="21"/>
    </row>
    <row r="32" spans="1:13" x14ac:dyDescent="0.3">
      <c r="A32" s="12"/>
      <c r="B32" s="25" t="s">
        <v>203</v>
      </c>
      <c r="C32" s="21"/>
      <c r="D32" s="21"/>
      <c r="E32" s="21"/>
      <c r="F32" s="21"/>
      <c r="G32" s="21"/>
      <c r="H32" s="21"/>
      <c r="I32" s="21"/>
      <c r="J32" s="21"/>
      <c r="K32" s="21"/>
      <c r="L32" s="21"/>
      <c r="M32" s="21"/>
    </row>
    <row r="33" spans="1:25" ht="16.2" x14ac:dyDescent="0.35">
      <c r="A33" s="9"/>
      <c r="B33" s="9" t="s">
        <v>1</v>
      </c>
      <c r="C33" s="9"/>
      <c r="D33" s="11"/>
      <c r="E33" s="11"/>
      <c r="F33" s="11"/>
      <c r="G33" s="11"/>
      <c r="H33" s="7"/>
      <c r="I33" s="7"/>
      <c r="J33" s="8"/>
      <c r="K33" s="8"/>
      <c r="L33" s="7"/>
      <c r="M33" s="8"/>
    </row>
    <row r="34" spans="1:25" x14ac:dyDescent="0.3">
      <c r="N34" s="4"/>
      <c r="O34" s="4"/>
      <c r="P34" s="4"/>
      <c r="Q34" s="4"/>
      <c r="R34" s="4"/>
      <c r="S34" s="4"/>
      <c r="T34" s="4"/>
      <c r="U34" s="4"/>
      <c r="V34" s="4"/>
      <c r="W34" s="4"/>
      <c r="X34" s="4"/>
      <c r="Y34" s="4"/>
    </row>
    <row r="35" spans="1:25" x14ac:dyDescent="0.3">
      <c r="N35" s="4"/>
      <c r="O35" s="4"/>
      <c r="P35" s="4"/>
      <c r="Q35" s="4"/>
      <c r="R35" s="4"/>
      <c r="S35" s="4"/>
      <c r="T35" s="4"/>
      <c r="U35" s="4"/>
      <c r="V35" s="4"/>
      <c r="W35" s="4"/>
      <c r="X35" s="4"/>
      <c r="Y35" s="4"/>
    </row>
    <row r="36" spans="1:25" x14ac:dyDescent="0.3">
      <c r="N36" s="4"/>
      <c r="O36" s="4"/>
      <c r="P36" s="4"/>
      <c r="Q36" s="4"/>
      <c r="R36" s="4"/>
      <c r="S36" s="4"/>
      <c r="T36" s="4"/>
      <c r="U36" s="4"/>
      <c r="V36" s="4"/>
      <c r="W36" s="4"/>
      <c r="X36" s="4"/>
      <c r="Y36" s="4"/>
    </row>
    <row r="37" spans="1:25" ht="15.75" customHeight="1" x14ac:dyDescent="0.3">
      <c r="N37" s="4"/>
      <c r="O37" s="4"/>
      <c r="P37" s="4"/>
      <c r="Q37" s="4"/>
      <c r="R37" s="4"/>
      <c r="S37" s="4"/>
      <c r="T37" s="4"/>
      <c r="U37" s="4"/>
      <c r="V37" s="4"/>
      <c r="W37" s="4"/>
      <c r="X37" s="4"/>
      <c r="Y37" s="4"/>
    </row>
    <row r="38" spans="1:25" ht="15.75" customHeight="1" x14ac:dyDescent="0.3">
      <c r="N38" s="4"/>
      <c r="O38" s="4"/>
      <c r="P38" s="4"/>
      <c r="Q38" s="4"/>
      <c r="R38" s="4"/>
      <c r="S38" s="4"/>
      <c r="T38" s="4"/>
      <c r="U38" s="4"/>
      <c r="V38" s="4"/>
      <c r="W38" s="4"/>
      <c r="X38" s="4"/>
      <c r="Y38" s="4"/>
    </row>
    <row r="39" spans="1:25" ht="15.75" customHeight="1" x14ac:dyDescent="0.3">
      <c r="N39" s="4"/>
      <c r="O39" s="4"/>
      <c r="P39" s="4"/>
      <c r="Q39" s="4"/>
      <c r="R39" s="4"/>
      <c r="S39" s="4"/>
      <c r="T39" s="4"/>
      <c r="U39" s="4"/>
      <c r="V39" s="4"/>
      <c r="W39" s="4"/>
      <c r="X39" s="4"/>
      <c r="Y39" s="4"/>
    </row>
    <row r="40" spans="1:25" ht="15.75" customHeight="1" x14ac:dyDescent="0.3">
      <c r="N40" s="4"/>
      <c r="O40" s="4"/>
      <c r="P40" s="4"/>
      <c r="Q40" s="4"/>
      <c r="R40" s="4"/>
      <c r="S40" s="4"/>
      <c r="T40" s="4"/>
      <c r="U40" s="4"/>
      <c r="V40" s="4"/>
      <c r="W40" s="4"/>
      <c r="X40" s="4"/>
      <c r="Y40" s="4"/>
    </row>
    <row r="41" spans="1:25" ht="15.75" customHeight="1" x14ac:dyDescent="0.3">
      <c r="N41" s="4"/>
      <c r="O41" s="4"/>
      <c r="P41" s="4"/>
      <c r="Q41" s="4"/>
      <c r="R41" s="4"/>
      <c r="S41" s="4"/>
      <c r="T41" s="4"/>
      <c r="U41" s="4"/>
      <c r="V41" s="4"/>
      <c r="W41" s="4"/>
      <c r="X41" s="4"/>
      <c r="Y41" s="4"/>
    </row>
    <row r="42" spans="1:25" ht="15.75" customHeight="1" x14ac:dyDescent="0.3">
      <c r="N42" s="4"/>
      <c r="O42" s="4"/>
      <c r="P42" s="4"/>
      <c r="Q42" s="4"/>
      <c r="R42" s="4"/>
      <c r="S42" s="4"/>
      <c r="T42" s="4"/>
      <c r="U42" s="4"/>
      <c r="V42" s="4"/>
      <c r="W42" s="4"/>
      <c r="X42" s="4"/>
      <c r="Y42" s="4"/>
    </row>
    <row r="43" spans="1:25" ht="15.75" customHeight="1" x14ac:dyDescent="0.3">
      <c r="N43" s="4"/>
      <c r="O43" s="4"/>
      <c r="P43" s="4"/>
      <c r="Q43" s="4"/>
      <c r="R43" s="4"/>
      <c r="S43" s="4"/>
      <c r="T43" s="4"/>
      <c r="U43" s="4"/>
      <c r="V43" s="4"/>
      <c r="W43" s="4"/>
      <c r="X43" s="4"/>
      <c r="Y43" s="4"/>
    </row>
    <row r="44" spans="1:25" ht="15.75" customHeight="1" x14ac:dyDescent="0.3">
      <c r="N44" s="4"/>
      <c r="O44" s="4"/>
      <c r="P44" s="4"/>
      <c r="Q44" s="4"/>
      <c r="R44" s="4"/>
      <c r="S44" s="4"/>
      <c r="T44" s="4"/>
      <c r="U44" s="4"/>
      <c r="V44" s="4"/>
      <c r="W44" s="4"/>
      <c r="X44" s="4"/>
      <c r="Y44" s="4"/>
    </row>
    <row r="45" spans="1:25" ht="15.75" customHeight="1" x14ac:dyDescent="0.3">
      <c r="N45" s="4"/>
      <c r="O45" s="4"/>
      <c r="P45" s="4"/>
      <c r="Q45" s="4"/>
      <c r="R45" s="4"/>
      <c r="S45" s="4"/>
      <c r="T45" s="4"/>
      <c r="U45" s="4"/>
      <c r="V45" s="4"/>
      <c r="W45" s="4"/>
      <c r="X45" s="4"/>
      <c r="Y45" s="4"/>
    </row>
    <row r="46" spans="1:25" ht="15.75" customHeight="1" x14ac:dyDescent="0.3">
      <c r="N46" s="4"/>
      <c r="O46" s="4"/>
      <c r="P46" s="4"/>
      <c r="Q46" s="4"/>
      <c r="R46" s="4"/>
      <c r="S46" s="4"/>
      <c r="T46" s="4"/>
      <c r="U46" s="4"/>
      <c r="V46" s="4"/>
      <c r="W46" s="4"/>
      <c r="X46" s="4"/>
      <c r="Y46" s="4"/>
    </row>
    <row r="47" spans="1:25" ht="15.75" customHeight="1" x14ac:dyDescent="0.3"/>
    <row r="48" spans="1:25" ht="15.75" customHeight="1" x14ac:dyDescent="0.3"/>
    <row r="49" ht="15.75" customHeight="1" x14ac:dyDescent="0.3"/>
    <row r="50" ht="15.75" customHeight="1" x14ac:dyDescent="0.3"/>
    <row r="51" ht="15.75" customHeight="1" x14ac:dyDescent="0.3"/>
    <row r="52" ht="15.75" customHeight="1" x14ac:dyDescent="0.3"/>
    <row r="53" ht="15.75" customHeight="1" x14ac:dyDescent="0.3"/>
  </sheetData>
  <mergeCells count="11">
    <mergeCell ref="A3:M3"/>
    <mergeCell ref="B5:M5"/>
    <mergeCell ref="B10:M10"/>
    <mergeCell ref="B30:M30"/>
    <mergeCell ref="F19:H19"/>
    <mergeCell ref="F20:H20"/>
    <mergeCell ref="F21:H21"/>
    <mergeCell ref="F22:H22"/>
    <mergeCell ref="F23:H23"/>
    <mergeCell ref="B7:M9"/>
    <mergeCell ref="B14:M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02639-0E96-4E57-BA1F-470A21099C1D}">
  <dimension ref="A1:M37"/>
  <sheetViews>
    <sheetView zoomScaleNormal="100" workbookViewId="0"/>
  </sheetViews>
  <sheetFormatPr defaultColWidth="8.88671875" defaultRowHeight="15.6" x14ac:dyDescent="0.3"/>
  <cols>
    <col min="1" max="1" width="10.33203125" style="4" customWidth="1"/>
    <col min="2" max="4" width="15.33203125" style="4" customWidth="1"/>
    <col min="5" max="5" width="14.33203125" style="4" customWidth="1"/>
    <col min="6" max="6" width="14.5546875" style="4" customWidth="1"/>
    <col min="7" max="7" width="19" style="4" customWidth="1"/>
    <col min="8" max="12" width="14.5546875" style="4" customWidth="1"/>
    <col min="13" max="13" width="10.44140625" style="4" customWidth="1"/>
    <col min="14" max="14" width="8.33203125" style="4" customWidth="1"/>
    <col min="15" max="15" width="8.88671875" style="4"/>
    <col min="16" max="16" width="18.33203125" style="4" bestFit="1" customWidth="1"/>
    <col min="17" max="17" width="10.33203125" style="4" customWidth="1"/>
    <col min="18" max="18" width="10.5546875" style="4" customWidth="1"/>
    <col min="19" max="16384" width="8.88671875" style="4"/>
  </cols>
  <sheetData>
    <row r="1" spans="1:13" ht="18" x14ac:dyDescent="0.35">
      <c r="A1" s="1" t="s">
        <v>52</v>
      </c>
      <c r="B1" s="2"/>
      <c r="C1" s="9" t="s">
        <v>0</v>
      </c>
      <c r="D1" s="2"/>
      <c r="E1" s="2"/>
      <c r="F1" s="2"/>
      <c r="G1" s="2"/>
      <c r="H1" s="2"/>
      <c r="I1" s="2"/>
      <c r="J1" s="2"/>
      <c r="K1" s="3"/>
      <c r="L1" s="3"/>
      <c r="M1" s="3"/>
    </row>
    <row r="2" spans="1:13" ht="16.2" x14ac:dyDescent="0.35">
      <c r="A2" s="5"/>
      <c r="B2" s="7"/>
      <c r="C2" s="7"/>
      <c r="D2" s="7"/>
      <c r="E2" s="7"/>
      <c r="F2" s="7"/>
      <c r="G2" s="7"/>
      <c r="H2" s="46"/>
      <c r="I2" s="46"/>
      <c r="J2" s="11"/>
      <c r="K2" s="11"/>
      <c r="L2" s="11"/>
      <c r="M2" s="11"/>
    </row>
    <row r="3" spans="1:13" ht="31.2" customHeight="1" x14ac:dyDescent="0.3">
      <c r="A3" s="129" t="s">
        <v>235</v>
      </c>
      <c r="B3" s="129"/>
      <c r="C3" s="129"/>
      <c r="D3" s="129"/>
      <c r="E3" s="129"/>
      <c r="F3" s="129"/>
      <c r="G3" s="129"/>
      <c r="H3" s="129"/>
      <c r="I3" s="129"/>
      <c r="J3" s="129"/>
      <c r="K3" s="129"/>
      <c r="L3" s="8"/>
      <c r="M3" s="8"/>
    </row>
    <row r="4" spans="1:13" x14ac:dyDescent="0.3">
      <c r="A4" s="8"/>
      <c r="B4" s="50"/>
      <c r="C4" s="66"/>
      <c r="D4" s="7"/>
      <c r="E4" s="7"/>
      <c r="F4" s="7"/>
      <c r="G4" s="7"/>
      <c r="H4" s="7"/>
      <c r="I4" s="8"/>
      <c r="J4" s="8"/>
      <c r="K4" s="8"/>
      <c r="L4" s="8"/>
      <c r="M4" s="8"/>
    </row>
    <row r="5" spans="1:13" ht="31.2" x14ac:dyDescent="0.3">
      <c r="A5" s="8"/>
      <c r="B5" s="55" t="s">
        <v>204</v>
      </c>
      <c r="C5" s="55" t="s">
        <v>10</v>
      </c>
      <c r="D5" s="7"/>
      <c r="E5" s="7"/>
      <c r="F5" s="7"/>
      <c r="G5" s="7"/>
      <c r="H5" s="7"/>
      <c r="I5" s="8"/>
      <c r="J5" s="8"/>
      <c r="K5" s="8"/>
      <c r="L5" s="8"/>
      <c r="M5" s="8"/>
    </row>
    <row r="6" spans="1:13" x14ac:dyDescent="0.3">
      <c r="A6" s="8"/>
      <c r="B6" s="14">
        <v>1</v>
      </c>
      <c r="C6" s="14">
        <v>0.4</v>
      </c>
      <c r="D6" s="7"/>
      <c r="E6" s="7"/>
      <c r="F6" s="7"/>
      <c r="G6" s="7"/>
      <c r="H6" s="7"/>
      <c r="I6" s="8"/>
      <c r="J6" s="8"/>
      <c r="K6" s="8"/>
      <c r="L6" s="8"/>
      <c r="M6" s="8"/>
    </row>
    <row r="7" spans="1:13" x14ac:dyDescent="0.3">
      <c r="A7" s="8"/>
      <c r="B7" s="14">
        <v>2</v>
      </c>
      <c r="C7" s="14">
        <v>0.3</v>
      </c>
      <c r="D7" s="7"/>
      <c r="E7" s="7"/>
      <c r="F7" s="7"/>
      <c r="G7" s="7"/>
      <c r="H7" s="7"/>
      <c r="I7" s="8"/>
      <c r="J7" s="8"/>
      <c r="K7" s="8"/>
      <c r="L7" s="8"/>
      <c r="M7" s="8"/>
    </row>
    <row r="8" spans="1:13" x14ac:dyDescent="0.3">
      <c r="A8" s="8"/>
      <c r="B8" s="14">
        <v>3</v>
      </c>
      <c r="C8" s="14">
        <v>0.2</v>
      </c>
      <c r="D8" s="7"/>
      <c r="E8" s="7"/>
      <c r="F8" s="7"/>
      <c r="G8" s="7"/>
      <c r="H8" s="7"/>
      <c r="I8" s="8"/>
      <c r="J8" s="8"/>
      <c r="K8" s="8"/>
      <c r="L8" s="8"/>
      <c r="M8" s="8"/>
    </row>
    <row r="9" spans="1:13" x14ac:dyDescent="0.3">
      <c r="A9" s="8"/>
      <c r="B9" s="14">
        <v>4</v>
      </c>
      <c r="C9" s="14">
        <v>0.1</v>
      </c>
      <c r="D9" s="7"/>
      <c r="E9" s="7"/>
      <c r="F9" s="7"/>
      <c r="G9" s="7"/>
      <c r="H9" s="7"/>
      <c r="I9" s="8"/>
      <c r="J9" s="8"/>
      <c r="K9" s="8"/>
      <c r="L9" s="8"/>
      <c r="M9" s="8"/>
    </row>
    <row r="10" spans="1:13" x14ac:dyDescent="0.3">
      <c r="A10" s="8"/>
      <c r="B10" s="50"/>
      <c r="C10" s="66"/>
      <c r="D10" s="7"/>
      <c r="E10" s="7"/>
      <c r="F10" s="7"/>
      <c r="G10" s="7"/>
      <c r="H10" s="7"/>
      <c r="I10" s="8"/>
      <c r="J10" s="8"/>
      <c r="K10" s="8"/>
      <c r="L10" s="8"/>
      <c r="M10" s="8"/>
    </row>
    <row r="11" spans="1:13" x14ac:dyDescent="0.3">
      <c r="A11" s="7" t="s">
        <v>205</v>
      </c>
      <c r="B11" s="50"/>
      <c r="C11" s="66"/>
      <c r="D11" s="7"/>
      <c r="E11" s="7"/>
      <c r="F11" s="7"/>
      <c r="G11" s="7"/>
      <c r="H11" s="7"/>
      <c r="I11" s="8"/>
      <c r="J11" s="8"/>
      <c r="K11" s="8"/>
      <c r="L11" s="8"/>
      <c r="M11" s="8"/>
    </row>
    <row r="12" spans="1:13" x14ac:dyDescent="0.3">
      <c r="A12" s="7"/>
      <c r="B12" s="50"/>
      <c r="C12" s="66"/>
      <c r="D12" s="7"/>
      <c r="E12" s="7"/>
      <c r="F12" s="7"/>
      <c r="G12" s="7"/>
      <c r="H12" s="7"/>
      <c r="I12" s="8"/>
      <c r="J12" s="8"/>
      <c r="K12" s="8"/>
      <c r="L12" s="8"/>
      <c r="M12" s="8"/>
    </row>
    <row r="13" spans="1:13" x14ac:dyDescent="0.3">
      <c r="A13" s="7" t="s">
        <v>3</v>
      </c>
      <c r="B13" s="7" t="s">
        <v>206</v>
      </c>
      <c r="C13" s="7"/>
      <c r="D13" s="7"/>
      <c r="E13" s="7"/>
      <c r="F13" s="7"/>
      <c r="G13" s="7"/>
      <c r="H13" s="7"/>
      <c r="I13" s="8"/>
      <c r="J13" s="8"/>
      <c r="K13" s="8"/>
      <c r="L13" s="8"/>
      <c r="M13" s="8"/>
    </row>
    <row r="14" spans="1:13" ht="16.2" x14ac:dyDescent="0.35">
      <c r="A14" s="7"/>
      <c r="B14" s="9" t="s">
        <v>1</v>
      </c>
      <c r="C14" s="47"/>
      <c r="D14" s="47"/>
      <c r="E14" s="47"/>
      <c r="F14" s="47"/>
      <c r="G14" s="47"/>
      <c r="H14" s="47"/>
      <c r="I14" s="47"/>
      <c r="J14" s="47"/>
      <c r="K14" s="47"/>
      <c r="L14" s="47"/>
      <c r="M14" s="3"/>
    </row>
    <row r="18" spans="1:13" x14ac:dyDescent="0.3">
      <c r="A18" s="7" t="s">
        <v>2</v>
      </c>
      <c r="B18" s="7" t="s">
        <v>207</v>
      </c>
      <c r="C18" s="7"/>
      <c r="D18" s="7"/>
      <c r="E18" s="7"/>
      <c r="F18" s="7"/>
      <c r="G18" s="7"/>
      <c r="H18" s="7"/>
      <c r="I18" s="8"/>
      <c r="J18" s="8"/>
      <c r="K18" s="8"/>
      <c r="L18" s="8"/>
      <c r="M18" s="8"/>
    </row>
    <row r="19" spans="1:13" ht="16.2" x14ac:dyDescent="0.35">
      <c r="A19" s="9"/>
      <c r="B19" s="89" t="s">
        <v>129</v>
      </c>
      <c r="C19" s="89"/>
      <c r="D19" s="90"/>
      <c r="E19" s="90"/>
      <c r="F19" s="91"/>
      <c r="G19" s="91"/>
      <c r="H19" s="8"/>
      <c r="I19" s="8"/>
      <c r="J19" s="8"/>
      <c r="K19" s="8"/>
      <c r="L19" s="8"/>
      <c r="M19" s="8"/>
    </row>
    <row r="20" spans="1:13" x14ac:dyDescent="0.3">
      <c r="A20" s="62"/>
    </row>
    <row r="21" spans="1:13" ht="46.8" x14ac:dyDescent="0.3">
      <c r="B21" s="118" t="s">
        <v>208</v>
      </c>
      <c r="C21" s="118" t="s">
        <v>10</v>
      </c>
    </row>
    <row r="22" spans="1:13" x14ac:dyDescent="0.3">
      <c r="B22" s="119">
        <v>0</v>
      </c>
      <c r="C22" s="88"/>
    </row>
    <row r="23" spans="1:13" x14ac:dyDescent="0.3">
      <c r="B23" s="119">
        <v>1</v>
      </c>
      <c r="C23" s="88"/>
    </row>
    <row r="24" spans="1:13" x14ac:dyDescent="0.3">
      <c r="B24" s="119">
        <v>2</v>
      </c>
      <c r="C24" s="88"/>
    </row>
    <row r="25" spans="1:13" x14ac:dyDescent="0.3">
      <c r="B25" s="119">
        <v>3</v>
      </c>
      <c r="C25" s="88"/>
    </row>
    <row r="26" spans="1:13" x14ac:dyDescent="0.3">
      <c r="B26" s="119">
        <v>4</v>
      </c>
      <c r="C26" s="88"/>
    </row>
    <row r="27" spans="1:13" x14ac:dyDescent="0.3">
      <c r="B27" s="119">
        <v>5</v>
      </c>
      <c r="C27" s="88"/>
    </row>
    <row r="28" spans="1:13" x14ac:dyDescent="0.3">
      <c r="B28" s="119">
        <v>6</v>
      </c>
      <c r="C28" s="88"/>
    </row>
    <row r="29" spans="1:13" x14ac:dyDescent="0.3">
      <c r="B29" s="119">
        <v>7</v>
      </c>
      <c r="C29" s="88"/>
    </row>
    <row r="30" spans="1:13" x14ac:dyDescent="0.3">
      <c r="B30" s="119">
        <v>8</v>
      </c>
      <c r="C30" s="88"/>
    </row>
    <row r="31" spans="1:13" x14ac:dyDescent="0.3">
      <c r="B31" s="119">
        <v>9</v>
      </c>
      <c r="C31" s="88"/>
    </row>
    <row r="32" spans="1:13" x14ac:dyDescent="0.3">
      <c r="B32" s="119">
        <v>10</v>
      </c>
      <c r="C32" s="88"/>
    </row>
    <row r="34" spans="1:13" x14ac:dyDescent="0.3">
      <c r="A34" s="7" t="s">
        <v>209</v>
      </c>
      <c r="B34" s="7"/>
      <c r="C34" s="7"/>
      <c r="D34" s="7"/>
      <c r="E34" s="7"/>
      <c r="F34" s="7"/>
      <c r="G34" s="7"/>
      <c r="H34" s="7"/>
      <c r="I34" s="7"/>
      <c r="J34" s="8"/>
      <c r="K34" s="7"/>
      <c r="L34" s="8"/>
      <c r="M34" s="3"/>
    </row>
    <row r="35" spans="1:13" x14ac:dyDescent="0.3">
      <c r="A35" s="7"/>
      <c r="B35" s="7"/>
      <c r="C35" s="7"/>
      <c r="D35" s="7"/>
      <c r="E35" s="7"/>
      <c r="F35" s="7"/>
      <c r="G35" s="7"/>
      <c r="H35" s="7"/>
      <c r="I35" s="7"/>
      <c r="J35" s="8"/>
      <c r="K35" s="7"/>
      <c r="L35" s="8"/>
      <c r="M35" s="3"/>
    </row>
    <row r="36" spans="1:13" ht="18" customHeight="1" x14ac:dyDescent="0.3">
      <c r="A36" s="5" t="s">
        <v>4</v>
      </c>
      <c r="B36" s="129" t="s">
        <v>210</v>
      </c>
      <c r="C36" s="129"/>
      <c r="D36" s="129"/>
      <c r="E36" s="129"/>
      <c r="F36" s="129"/>
      <c r="G36" s="129"/>
      <c r="H36" s="129"/>
      <c r="I36" s="129"/>
      <c r="J36" s="129"/>
      <c r="K36" s="129"/>
      <c r="L36" s="129"/>
      <c r="M36" s="129"/>
    </row>
    <row r="37" spans="1:13" ht="16.2" x14ac:dyDescent="0.35">
      <c r="A37" s="9"/>
      <c r="B37" s="9" t="s">
        <v>1</v>
      </c>
      <c r="C37" s="9"/>
      <c r="D37" s="11"/>
      <c r="E37" s="11"/>
      <c r="F37" s="11"/>
      <c r="G37" s="11"/>
      <c r="H37" s="7"/>
      <c r="I37" s="7"/>
      <c r="J37" s="8"/>
      <c r="K37" s="8"/>
      <c r="L37" s="7"/>
      <c r="M37" s="8"/>
    </row>
  </sheetData>
  <mergeCells count="2">
    <mergeCell ref="B36:M36"/>
    <mergeCell ref="A3:K3"/>
  </mergeCells>
  <pageMargins left="0.7" right="0.7" top="0.75" bottom="0.75" header="0.3" footer="0.3"/>
  <pageSetup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F3A9A-8DF2-4432-AB17-90219E5DA157}">
  <dimension ref="A1:V85"/>
  <sheetViews>
    <sheetView topLeftCell="A38" workbookViewId="0">
      <selection activeCell="G56" sqref="G56"/>
    </sheetView>
  </sheetViews>
  <sheetFormatPr defaultRowHeight="14.4" x14ac:dyDescent="0.3"/>
  <cols>
    <col min="1" max="1" width="10.33203125" bestFit="1" customWidth="1"/>
    <col min="7" max="7" width="9.33203125" bestFit="1" customWidth="1"/>
    <col min="8" max="8" width="13" customWidth="1"/>
    <col min="10" max="12" width="12.33203125" bestFit="1" customWidth="1"/>
    <col min="13" max="13" width="11.33203125" bestFit="1" customWidth="1"/>
    <col min="14" max="14" width="12.88671875" bestFit="1" customWidth="1"/>
    <col min="16" max="16" width="14.88671875" bestFit="1" customWidth="1"/>
    <col min="17" max="17" width="10.5546875" customWidth="1"/>
    <col min="18" max="18" width="10.6640625" customWidth="1"/>
    <col min="19" max="19" width="9.33203125" bestFit="1" customWidth="1"/>
    <col min="20" max="20" width="10.33203125" bestFit="1" customWidth="1"/>
  </cols>
  <sheetData>
    <row r="1" spans="1:17" x14ac:dyDescent="0.3">
      <c r="D1">
        <v>2200</v>
      </c>
    </row>
    <row r="3" spans="1:17" x14ac:dyDescent="0.3">
      <c r="A3">
        <v>8896</v>
      </c>
      <c r="C3">
        <v>100</v>
      </c>
      <c r="D3" s="31">
        <f>($A3+$D$1)/($A$3+$D$1)</f>
        <v>1</v>
      </c>
      <c r="E3" s="31">
        <f>($A3)/($A$3)</f>
        <v>1</v>
      </c>
      <c r="F3" s="31">
        <f>($A3)/($A$3)</f>
        <v>1</v>
      </c>
    </row>
    <row r="4" spans="1:17" x14ac:dyDescent="0.3">
      <c r="A4">
        <v>13626</v>
      </c>
      <c r="C4">
        <v>500</v>
      </c>
      <c r="D4" s="31">
        <f t="shared" ref="D4:D10" si="0">($A4+$D$1)/($A$3+$D$1)</f>
        <v>1.426279740447008</v>
      </c>
      <c r="E4" s="31">
        <f t="shared" ref="E4:E10" si="1">($A4)/($A$3)</f>
        <v>1.5316996402877698</v>
      </c>
      <c r="F4" s="31">
        <v>1.58</v>
      </c>
      <c r="I4" s="34">
        <f>100*(D4-D3)/($C4-$C3)</f>
        <v>0.106569935111752</v>
      </c>
      <c r="J4" s="34">
        <f>100*(E4-E3)/($C4-$C3)</f>
        <v>0.13292491007194246</v>
      </c>
      <c r="K4" s="34">
        <f>100*(F4-F3)/($C4-$C3)</f>
        <v>0.14500000000000002</v>
      </c>
    </row>
    <row r="5" spans="1:17" x14ac:dyDescent="0.3">
      <c r="A5">
        <v>14668</v>
      </c>
      <c r="C5">
        <v>750</v>
      </c>
      <c r="D5" s="31">
        <f t="shared" si="0"/>
        <v>1.5201874549387167</v>
      </c>
      <c r="E5" s="31">
        <f t="shared" si="1"/>
        <v>1.6488309352517985</v>
      </c>
      <c r="F5" s="31">
        <v>1.65</v>
      </c>
      <c r="I5" s="34">
        <f t="shared" ref="I5:K10" si="2">100*(D5-D4)/($C5-$C4)</f>
        <v>3.7563085796683458E-2</v>
      </c>
      <c r="J5" s="34">
        <f t="shared" si="2"/>
        <v>4.6852517985611457E-2</v>
      </c>
      <c r="K5" s="34">
        <f t="shared" si="2"/>
        <v>2.7999999999999935E-2</v>
      </c>
    </row>
    <row r="6" spans="1:17" x14ac:dyDescent="0.3">
      <c r="A6">
        <v>15345</v>
      </c>
      <c r="C6">
        <v>1000</v>
      </c>
      <c r="D6" s="31">
        <f t="shared" si="0"/>
        <v>1.5812004325883202</v>
      </c>
      <c r="E6" s="31">
        <f t="shared" si="1"/>
        <v>1.7249325539568345</v>
      </c>
      <c r="F6" s="31">
        <v>1.7250000000000001</v>
      </c>
      <c r="I6" s="34">
        <f t="shared" si="2"/>
        <v>2.4405191059841423E-2</v>
      </c>
      <c r="J6" s="34">
        <f t="shared" si="2"/>
        <v>3.0440647482014426E-2</v>
      </c>
      <c r="K6" s="34">
        <f t="shared" si="2"/>
        <v>3.0000000000000072E-2</v>
      </c>
    </row>
    <row r="7" spans="1:17" x14ac:dyDescent="0.3">
      <c r="A7">
        <v>16738</v>
      </c>
      <c r="C7">
        <v>2000</v>
      </c>
      <c r="D7" s="31">
        <f t="shared" si="0"/>
        <v>1.7067411679884643</v>
      </c>
      <c r="E7" s="31">
        <f t="shared" si="1"/>
        <v>1.8815197841726619</v>
      </c>
      <c r="F7" s="31">
        <v>1.9</v>
      </c>
      <c r="I7" s="34">
        <f t="shared" si="2"/>
        <v>1.2554073540014411E-2</v>
      </c>
      <c r="J7" s="34">
        <f t="shared" si="2"/>
        <v>1.5658723021582732E-2</v>
      </c>
      <c r="K7" s="34">
        <f t="shared" si="2"/>
        <v>1.7499999999999981E-2</v>
      </c>
    </row>
    <row r="8" spans="1:17" x14ac:dyDescent="0.3">
      <c r="A8">
        <v>17390</v>
      </c>
      <c r="C8">
        <v>3000</v>
      </c>
      <c r="D8" s="31">
        <f t="shared" si="0"/>
        <v>1.7655010814708003</v>
      </c>
      <c r="E8" s="31">
        <f t="shared" si="1"/>
        <v>1.9548111510791366</v>
      </c>
      <c r="F8" s="31">
        <v>1.925</v>
      </c>
      <c r="I8" s="34">
        <f t="shared" si="2"/>
        <v>5.8759913482336005E-3</v>
      </c>
      <c r="J8" s="34">
        <f t="shared" si="2"/>
        <v>7.329136690647475E-3</v>
      </c>
      <c r="K8" s="34">
        <f t="shared" si="2"/>
        <v>2.5000000000000135E-3</v>
      </c>
    </row>
    <row r="9" spans="1:17" x14ac:dyDescent="0.3">
      <c r="A9">
        <v>17782</v>
      </c>
      <c r="C9">
        <v>4000</v>
      </c>
      <c r="D9" s="31">
        <f t="shared" si="0"/>
        <v>1.8008291276135544</v>
      </c>
      <c r="E9" s="31">
        <f t="shared" si="1"/>
        <v>1.9988758992805755</v>
      </c>
      <c r="F9" s="31">
        <v>2</v>
      </c>
      <c r="I9" s="34">
        <f t="shared" si="2"/>
        <v>3.5328046142754088E-3</v>
      </c>
      <c r="J9" s="34">
        <f t="shared" si="2"/>
        <v>4.4064748201438908E-3</v>
      </c>
      <c r="K9" s="34">
        <f t="shared" si="2"/>
        <v>7.4999999999999954E-3</v>
      </c>
    </row>
    <row r="10" spans="1:17" x14ac:dyDescent="0.3">
      <c r="A10">
        <v>18048</v>
      </c>
      <c r="C10">
        <v>5000</v>
      </c>
      <c r="D10" s="31">
        <f t="shared" si="0"/>
        <v>1.8248017303532804</v>
      </c>
      <c r="E10" s="31">
        <f t="shared" si="1"/>
        <v>2.028776978417266</v>
      </c>
      <c r="F10" s="31">
        <v>2.1</v>
      </c>
      <c r="I10" s="34">
        <f t="shared" si="2"/>
        <v>2.3972602739726011E-3</v>
      </c>
      <c r="J10" s="34">
        <f t="shared" si="2"/>
        <v>2.9901079136690489E-3</v>
      </c>
      <c r="K10" s="34">
        <f t="shared" si="2"/>
        <v>1.0000000000000009E-2</v>
      </c>
    </row>
    <row r="13" spans="1:17" x14ac:dyDescent="0.3">
      <c r="A13">
        <v>0.75</v>
      </c>
      <c r="D13">
        <v>2200</v>
      </c>
    </row>
    <row r="15" spans="1:17" x14ac:dyDescent="0.3">
      <c r="A15" s="36">
        <f>$A$13*Q15</f>
        <v>6675</v>
      </c>
      <c r="C15">
        <v>100</v>
      </c>
      <c r="D15" s="31">
        <f t="shared" ref="D15:D22" si="3">($A15+$D$13)/($A$15+$D$13)</f>
        <v>1</v>
      </c>
      <c r="E15" s="31">
        <f>($A15)/($A$15)</f>
        <v>1</v>
      </c>
      <c r="F15" s="31">
        <f>($A15)/($A$15)</f>
        <v>1</v>
      </c>
      <c r="N15" s="35">
        <f>F15*$A$15</f>
        <v>6675</v>
      </c>
      <c r="Q15">
        <v>8900</v>
      </c>
    </row>
    <row r="16" spans="1:17" x14ac:dyDescent="0.3">
      <c r="A16" s="36">
        <f t="shared" ref="A16:A22" si="4">$A$13*Q16</f>
        <v>10218.75</v>
      </c>
      <c r="C16">
        <v>500</v>
      </c>
      <c r="D16" s="31">
        <f t="shared" si="3"/>
        <v>1.3992957746478873</v>
      </c>
      <c r="E16" s="31">
        <f t="shared" ref="E16:E22" si="5">($A16)/($A$15)</f>
        <v>1.5308988764044944</v>
      </c>
      <c r="F16" s="31">
        <v>1.58</v>
      </c>
      <c r="I16" s="34">
        <f t="shared" ref="I16:K22" si="6">100*(D16-D15)/($C16-$C15)</f>
        <v>9.9823943661971837E-2</v>
      </c>
      <c r="J16" s="34">
        <f t="shared" si="6"/>
        <v>0.1327247191011236</v>
      </c>
      <c r="K16" s="34">
        <f t="shared" si="6"/>
        <v>0.14500000000000002</v>
      </c>
      <c r="N16" s="35">
        <f>F16*$A$15</f>
        <v>10546.5</v>
      </c>
      <c r="Q16">
        <v>13625</v>
      </c>
    </row>
    <row r="17" spans="1:22" x14ac:dyDescent="0.3">
      <c r="A17" s="36">
        <f t="shared" si="4"/>
        <v>11010</v>
      </c>
      <c r="C17">
        <v>750</v>
      </c>
      <c r="D17" s="31">
        <f t="shared" si="3"/>
        <v>1.4884507042253521</v>
      </c>
      <c r="E17" s="31">
        <f t="shared" si="5"/>
        <v>1.649438202247191</v>
      </c>
      <c r="F17" s="31">
        <v>1.65</v>
      </c>
      <c r="I17" s="34">
        <f t="shared" si="6"/>
        <v>3.5661971830985892E-2</v>
      </c>
      <c r="J17" s="34">
        <f t="shared" si="6"/>
        <v>4.7415730337078618E-2</v>
      </c>
      <c r="K17" s="34">
        <f t="shared" si="6"/>
        <v>2.7999999999999935E-2</v>
      </c>
      <c r="N17" s="35">
        <f t="shared" ref="N17:N22" si="7">F17*$A$15</f>
        <v>11013.75</v>
      </c>
      <c r="Q17">
        <v>14680</v>
      </c>
    </row>
    <row r="18" spans="1:22" x14ac:dyDescent="0.3">
      <c r="A18" s="36">
        <f t="shared" si="4"/>
        <v>11508.75</v>
      </c>
      <c r="C18">
        <v>1000</v>
      </c>
      <c r="D18" s="31">
        <f t="shared" si="3"/>
        <v>1.5446478873239438</v>
      </c>
      <c r="E18" s="31">
        <f t="shared" si="5"/>
        <v>1.7241573033707864</v>
      </c>
      <c r="F18" s="31">
        <v>1.7250000000000001</v>
      </c>
      <c r="I18" s="34">
        <f t="shared" si="6"/>
        <v>2.2478873239436668E-2</v>
      </c>
      <c r="J18" s="34">
        <f t="shared" si="6"/>
        <v>2.9887640449438192E-2</v>
      </c>
      <c r="K18" s="34">
        <f t="shared" si="6"/>
        <v>3.0000000000000072E-2</v>
      </c>
      <c r="N18" s="35">
        <f t="shared" si="7"/>
        <v>11514.375</v>
      </c>
      <c r="Q18">
        <v>15345</v>
      </c>
    </row>
    <row r="19" spans="1:22" x14ac:dyDescent="0.3">
      <c r="A19" s="36">
        <f t="shared" si="4"/>
        <v>12555</v>
      </c>
      <c r="C19">
        <v>2000</v>
      </c>
      <c r="D19" s="31">
        <f t="shared" si="3"/>
        <v>1.6625352112676057</v>
      </c>
      <c r="E19" s="31">
        <f t="shared" si="5"/>
        <v>1.8808988764044945</v>
      </c>
      <c r="F19" s="31">
        <v>1.9</v>
      </c>
      <c r="I19" s="34">
        <f t="shared" si="6"/>
        <v>1.1788732394366196E-2</v>
      </c>
      <c r="J19" s="34">
        <f t="shared" si="6"/>
        <v>1.5674157303370805E-2</v>
      </c>
      <c r="K19" s="34">
        <f t="shared" si="6"/>
        <v>1.7499999999999981E-2</v>
      </c>
      <c r="N19" s="35">
        <f t="shared" si="7"/>
        <v>12682.5</v>
      </c>
      <c r="Q19">
        <v>16740</v>
      </c>
    </row>
    <row r="20" spans="1:22" x14ac:dyDescent="0.3">
      <c r="A20" s="36">
        <f t="shared" si="4"/>
        <v>13042.5</v>
      </c>
      <c r="C20">
        <v>3000</v>
      </c>
      <c r="D20" s="31">
        <f t="shared" si="3"/>
        <v>1.7174647887323944</v>
      </c>
      <c r="E20" s="31">
        <f t="shared" si="5"/>
        <v>1.9539325842696629</v>
      </c>
      <c r="F20" s="31">
        <v>1.925</v>
      </c>
      <c r="I20" s="34">
        <f t="shared" si="6"/>
        <v>5.4929577464788663E-3</v>
      </c>
      <c r="J20" s="34">
        <f t="shared" si="6"/>
        <v>7.3033707865168386E-3</v>
      </c>
      <c r="K20" s="34">
        <f t="shared" si="6"/>
        <v>2.5000000000000135E-3</v>
      </c>
      <c r="N20" s="35">
        <f t="shared" si="7"/>
        <v>12849.375</v>
      </c>
      <c r="Q20">
        <v>17390</v>
      </c>
    </row>
    <row r="21" spans="1:22" x14ac:dyDescent="0.3">
      <c r="A21" s="36">
        <f t="shared" si="4"/>
        <v>13338.75</v>
      </c>
      <c r="C21">
        <v>4000</v>
      </c>
      <c r="D21" s="31">
        <f t="shared" si="3"/>
        <v>1.7508450704225351</v>
      </c>
      <c r="E21" s="31">
        <f t="shared" si="5"/>
        <v>1.9983146067415731</v>
      </c>
      <c r="F21" s="31">
        <v>2</v>
      </c>
      <c r="I21" s="34">
        <f t="shared" si="6"/>
        <v>3.3380281690140734E-3</v>
      </c>
      <c r="J21" s="34">
        <f t="shared" si="6"/>
        <v>4.4382022471910251E-3</v>
      </c>
      <c r="K21" s="34">
        <f t="shared" si="6"/>
        <v>7.4999999999999954E-3</v>
      </c>
      <c r="N21" s="35">
        <f t="shared" si="7"/>
        <v>13350</v>
      </c>
      <c r="Q21">
        <v>17785</v>
      </c>
    </row>
    <row r="22" spans="1:22" x14ac:dyDescent="0.3">
      <c r="A22" s="36">
        <f t="shared" si="4"/>
        <v>13537.5</v>
      </c>
      <c r="C22">
        <v>5000</v>
      </c>
      <c r="D22" s="31">
        <f t="shared" si="3"/>
        <v>1.7732394366197184</v>
      </c>
      <c r="E22" s="31">
        <f t="shared" si="5"/>
        <v>2.0280898876404496</v>
      </c>
      <c r="F22" s="31">
        <v>2.1</v>
      </c>
      <c r="I22" s="34">
        <f t="shared" si="6"/>
        <v>2.239436619718327E-3</v>
      </c>
      <c r="J22" s="34">
        <f t="shared" si="6"/>
        <v>2.9775280898876487E-3</v>
      </c>
      <c r="K22" s="34">
        <f t="shared" si="6"/>
        <v>1.0000000000000009E-2</v>
      </c>
      <c r="N22" s="35">
        <f t="shared" si="7"/>
        <v>14017.5</v>
      </c>
      <c r="Q22">
        <v>18050</v>
      </c>
    </row>
    <row r="26" spans="1:22" x14ac:dyDescent="0.3">
      <c r="F26" t="s">
        <v>13</v>
      </c>
    </row>
    <row r="27" spans="1:22" x14ac:dyDescent="0.3">
      <c r="E27" t="s">
        <v>14</v>
      </c>
      <c r="F27" t="s">
        <v>11</v>
      </c>
      <c r="G27" t="s">
        <v>12</v>
      </c>
      <c r="H27" t="s">
        <v>15</v>
      </c>
      <c r="L27" s="36">
        <v>3333</v>
      </c>
      <c r="M27" s="36">
        <v>858000</v>
      </c>
      <c r="N27" s="30">
        <f>M27/L27</f>
        <v>257.42574257425741</v>
      </c>
      <c r="P27" s="38">
        <f>SUM(L27:L29)</f>
        <v>9333</v>
      </c>
      <c r="Q27" s="38">
        <f>SUM(M27:M29)</f>
        <v>2112000</v>
      </c>
      <c r="R27" s="30">
        <f>Q27/P27</f>
        <v>226.2937962070074</v>
      </c>
      <c r="T27" s="38">
        <f>Q27+P30*1000+P32*1000</f>
        <v>2779000</v>
      </c>
      <c r="U27" s="38">
        <f>P27+P30+P32</f>
        <v>10000</v>
      </c>
      <c r="V27">
        <f>T27/U27</f>
        <v>277.89999999999998</v>
      </c>
    </row>
    <row r="28" spans="1:22" x14ac:dyDescent="0.3">
      <c r="C28">
        <v>500</v>
      </c>
      <c r="E28">
        <v>500</v>
      </c>
      <c r="F28" s="37">
        <v>0</v>
      </c>
      <c r="G28" s="37">
        <v>500</v>
      </c>
      <c r="H28">
        <v>4100</v>
      </c>
      <c r="L28" s="36">
        <v>2900</v>
      </c>
      <c r="M28" s="36">
        <v>629000</v>
      </c>
      <c r="N28" s="30">
        <f>M28/L28</f>
        <v>216.89655172413794</v>
      </c>
    </row>
    <row r="29" spans="1:22" x14ac:dyDescent="0.3">
      <c r="C29">
        <v>750</v>
      </c>
      <c r="E29">
        <v>1000</v>
      </c>
      <c r="F29" s="37">
        <v>0</v>
      </c>
      <c r="G29" s="37">
        <v>500</v>
      </c>
      <c r="H29">
        <v>2780</v>
      </c>
      <c r="L29" s="36">
        <v>3100</v>
      </c>
      <c r="M29" s="36">
        <v>625000</v>
      </c>
      <c r="N29" s="30">
        <f t="shared" ref="N29:N33" si="8">M29/L29</f>
        <v>201.61290322580646</v>
      </c>
    </row>
    <row r="30" spans="1:22" x14ac:dyDescent="0.3">
      <c r="C30">
        <v>1000</v>
      </c>
      <c r="E30">
        <v>5000</v>
      </c>
      <c r="F30" s="37">
        <v>0</v>
      </c>
      <c r="G30" s="37">
        <v>500</v>
      </c>
      <c r="H30">
        <v>451</v>
      </c>
      <c r="L30" s="36">
        <v>305</v>
      </c>
      <c r="M30" s="36">
        <v>470000</v>
      </c>
      <c r="N30" s="30">
        <f t="shared" si="8"/>
        <v>1540.983606557377</v>
      </c>
      <c r="P30" s="38">
        <f>SUM(L30:L31)</f>
        <v>635</v>
      </c>
      <c r="Q30" s="38">
        <f>SUM(M30:M31)</f>
        <v>1003000</v>
      </c>
      <c r="R30" s="30">
        <f>Q30/P30</f>
        <v>1579.5275590551182</v>
      </c>
      <c r="S30">
        <f>R30/R27</f>
        <v>6.9799861309949893</v>
      </c>
      <c r="T30" s="38">
        <f>Q30+P32*2000</f>
        <v>1067000</v>
      </c>
      <c r="U30" s="38">
        <f>P30+P32</f>
        <v>667</v>
      </c>
      <c r="V30">
        <f>T30/U30</f>
        <v>1599.7001499250375</v>
      </c>
    </row>
    <row r="31" spans="1:22" x14ac:dyDescent="0.3">
      <c r="C31">
        <v>2000</v>
      </c>
      <c r="E31">
        <v>1000</v>
      </c>
      <c r="F31" s="37">
        <v>500</v>
      </c>
      <c r="G31" s="37">
        <v>1000</v>
      </c>
      <c r="L31" s="36">
        <v>330</v>
      </c>
      <c r="M31" s="36">
        <v>533000</v>
      </c>
      <c r="N31" s="30">
        <f t="shared" si="8"/>
        <v>1615.1515151515152</v>
      </c>
    </row>
    <row r="32" spans="1:22" x14ac:dyDescent="0.3">
      <c r="E32">
        <v>2000</v>
      </c>
      <c r="F32" s="37">
        <v>500</v>
      </c>
      <c r="G32" s="37">
        <v>1000</v>
      </c>
      <c r="L32" s="36">
        <v>32</v>
      </c>
      <c r="M32" s="36">
        <v>77000</v>
      </c>
      <c r="N32" s="30">
        <f t="shared" si="8"/>
        <v>2406.25</v>
      </c>
      <c r="P32" s="38">
        <f>L32</f>
        <v>32</v>
      </c>
      <c r="Q32" s="38">
        <f>M32</f>
        <v>77000</v>
      </c>
      <c r="R32" s="30">
        <f>Q32/P32</f>
        <v>2406.25</v>
      </c>
      <c r="S32">
        <f>R32/R27</f>
        <v>10.63330078125</v>
      </c>
      <c r="T32" s="38">
        <f>Q32</f>
        <v>77000</v>
      </c>
      <c r="U32" s="38">
        <f>P32</f>
        <v>32</v>
      </c>
      <c r="V32">
        <f>T32/U32</f>
        <v>2406.25</v>
      </c>
    </row>
    <row r="33" spans="1:19" x14ac:dyDescent="0.3">
      <c r="E33">
        <v>5000</v>
      </c>
      <c r="F33" s="37">
        <v>500</v>
      </c>
      <c r="G33" s="37">
        <v>1000</v>
      </c>
      <c r="H33">
        <v>47</v>
      </c>
      <c r="L33" s="36">
        <f>SUM(L27:L32)</f>
        <v>10000</v>
      </c>
      <c r="M33" s="36">
        <f>SUM(M27:M32)</f>
        <v>3192000</v>
      </c>
      <c r="N33" s="30">
        <f t="shared" si="8"/>
        <v>319.2</v>
      </c>
      <c r="P33" s="36">
        <f>SUM(P27:P32)</f>
        <v>10000</v>
      </c>
      <c r="Q33" s="36">
        <f>SUM(Q27:Q32)</f>
        <v>3192000</v>
      </c>
      <c r="R33" s="30">
        <f t="shared" ref="R33" si="9">Q33/P33</f>
        <v>319.2</v>
      </c>
    </row>
    <row r="34" spans="1:19" x14ac:dyDescent="0.3">
      <c r="E34">
        <v>2000</v>
      </c>
      <c r="F34" s="37">
        <v>1000</v>
      </c>
      <c r="G34" s="37">
        <v>2000</v>
      </c>
      <c r="L34" s="36"/>
      <c r="M34" s="36"/>
      <c r="N34" s="30"/>
    </row>
    <row r="35" spans="1:19" x14ac:dyDescent="0.3">
      <c r="E35">
        <v>5000</v>
      </c>
      <c r="F35" s="37">
        <v>2000</v>
      </c>
      <c r="G35" s="37">
        <v>3000</v>
      </c>
      <c r="I35">
        <v>2680</v>
      </c>
      <c r="L35" t="s">
        <v>16</v>
      </c>
      <c r="M35" s="38">
        <f>(SUM(M27:M29)+SUM(L30:L32)*1000)/L33</f>
        <v>277.89999999999998</v>
      </c>
    </row>
    <row r="36" spans="1:19" x14ac:dyDescent="0.3">
      <c r="E36">
        <v>5000</v>
      </c>
      <c r="F36" s="37">
        <v>3000</v>
      </c>
      <c r="G36" s="37">
        <v>5000</v>
      </c>
      <c r="H36">
        <v>40</v>
      </c>
      <c r="I36">
        <v>4600</v>
      </c>
      <c r="L36" t="s">
        <v>17</v>
      </c>
      <c r="M36" s="38">
        <f>(M28+M30+M31+M29+M32*2000)/SUM(L28:L32)</f>
        <v>23437.378131093446</v>
      </c>
    </row>
    <row r="40" spans="1:19" x14ac:dyDescent="0.3">
      <c r="G40" t="s">
        <v>20</v>
      </c>
      <c r="H40" t="s">
        <v>21</v>
      </c>
      <c r="I40" t="s">
        <v>22</v>
      </c>
      <c r="J40" t="s">
        <v>23</v>
      </c>
      <c r="K40" t="s">
        <v>24</v>
      </c>
      <c r="L40" t="s">
        <v>25</v>
      </c>
      <c r="M40" t="s">
        <v>26</v>
      </c>
      <c r="N40" t="s">
        <v>27</v>
      </c>
    </row>
    <row r="41" spans="1:19" x14ac:dyDescent="0.3">
      <c r="F41">
        <v>0</v>
      </c>
      <c r="G41">
        <v>0</v>
      </c>
      <c r="H41">
        <v>0</v>
      </c>
      <c r="I41">
        <v>0</v>
      </c>
      <c r="J41">
        <v>0</v>
      </c>
      <c r="K41">
        <v>0</v>
      </c>
      <c r="L41">
        <v>0</v>
      </c>
      <c r="M41">
        <v>0</v>
      </c>
    </row>
    <row r="42" spans="1:19" x14ac:dyDescent="0.3">
      <c r="D42">
        <v>0</v>
      </c>
      <c r="E42" t="s">
        <v>18</v>
      </c>
      <c r="F42" s="39">
        <v>2000</v>
      </c>
      <c r="G42" s="39">
        <v>2704</v>
      </c>
      <c r="H42" s="39">
        <v>2704</v>
      </c>
      <c r="I42" s="40">
        <v>0.247</v>
      </c>
      <c r="J42" s="39">
        <v>2181588</v>
      </c>
      <c r="K42" s="39">
        <v>24554626</v>
      </c>
      <c r="L42" s="39">
        <v>26736214</v>
      </c>
      <c r="M42" s="39">
        <f>M41+L42</f>
        <v>26736214</v>
      </c>
      <c r="N42" s="36">
        <f t="shared" ref="N42:N49" si="10">J42/G42</f>
        <v>806.8002958579882</v>
      </c>
      <c r="O42">
        <f t="shared" ref="O42:O54" si="11">K42/J42</f>
        <v>11.255391027086691</v>
      </c>
    </row>
    <row r="43" spans="1:19" x14ac:dyDescent="0.3">
      <c r="D43" s="39">
        <v>2001</v>
      </c>
      <c r="E43" t="s">
        <v>18</v>
      </c>
      <c r="F43" s="39">
        <v>3000</v>
      </c>
      <c r="G43">
        <v>687</v>
      </c>
      <c r="H43" s="39">
        <v>3391</v>
      </c>
      <c r="I43" s="40">
        <v>0.31</v>
      </c>
      <c r="J43" s="39">
        <v>1737787</v>
      </c>
      <c r="K43" s="39">
        <v>958394</v>
      </c>
      <c r="L43" s="39">
        <v>2696181</v>
      </c>
      <c r="M43" s="39">
        <f t="shared" ref="M43:M55" si="12">M42+L43</f>
        <v>29432395</v>
      </c>
      <c r="N43" s="36">
        <f t="shared" si="10"/>
        <v>2529.5298398835516</v>
      </c>
      <c r="O43">
        <f t="shared" si="11"/>
        <v>0.55150257194926655</v>
      </c>
    </row>
    <row r="44" spans="1:19" x14ac:dyDescent="0.3">
      <c r="D44" s="39">
        <v>3001</v>
      </c>
      <c r="E44" t="s">
        <v>18</v>
      </c>
      <c r="F44" s="39">
        <v>5000</v>
      </c>
      <c r="G44">
        <v>958</v>
      </c>
      <c r="H44" s="39">
        <v>4349</v>
      </c>
      <c r="I44" s="40">
        <v>0.39800000000000002</v>
      </c>
      <c r="J44" s="39">
        <v>3973151</v>
      </c>
      <c r="K44" s="39">
        <v>1989278</v>
      </c>
      <c r="L44" s="39">
        <v>5962429</v>
      </c>
      <c r="M44" s="39">
        <f t="shared" si="12"/>
        <v>35394824</v>
      </c>
      <c r="N44" s="36">
        <f t="shared" si="10"/>
        <v>4147.3392484342376</v>
      </c>
      <c r="O44">
        <f t="shared" si="11"/>
        <v>0.50068019060941804</v>
      </c>
    </row>
    <row r="45" spans="1:19" x14ac:dyDescent="0.3">
      <c r="D45" s="39">
        <v>5001</v>
      </c>
      <c r="E45" t="s">
        <v>18</v>
      </c>
      <c r="F45" s="39">
        <v>7000</v>
      </c>
      <c r="G45">
        <v>602</v>
      </c>
      <c r="H45" s="39">
        <v>4951</v>
      </c>
      <c r="I45" s="40">
        <v>0.45300000000000001</v>
      </c>
      <c r="J45" s="39">
        <v>3646748</v>
      </c>
      <c r="K45" s="39">
        <v>1333984</v>
      </c>
      <c r="L45" s="39">
        <v>4980732</v>
      </c>
      <c r="M45" s="39">
        <f t="shared" si="12"/>
        <v>40375556</v>
      </c>
      <c r="N45" s="36">
        <f t="shared" si="10"/>
        <v>6057.7209302325582</v>
      </c>
      <c r="O45">
        <f t="shared" si="11"/>
        <v>0.3658009821353162</v>
      </c>
    </row>
    <row r="46" spans="1:19" x14ac:dyDescent="0.3">
      <c r="D46" s="39">
        <v>7001</v>
      </c>
      <c r="E46" t="s">
        <v>18</v>
      </c>
      <c r="F46" s="39">
        <v>8000</v>
      </c>
      <c r="G46">
        <v>283</v>
      </c>
      <c r="H46" s="39">
        <v>5234</v>
      </c>
      <c r="I46" s="40">
        <v>0.47899999999999998</v>
      </c>
      <c r="J46" s="39">
        <v>2140522</v>
      </c>
      <c r="K46" s="39">
        <v>1010011</v>
      </c>
      <c r="L46" s="39">
        <v>3150533</v>
      </c>
      <c r="M46" s="39">
        <f t="shared" si="12"/>
        <v>43526089</v>
      </c>
      <c r="N46" s="36">
        <f t="shared" si="10"/>
        <v>7563.6819787985869</v>
      </c>
      <c r="O46">
        <f t="shared" si="11"/>
        <v>0.47185266023895106</v>
      </c>
    </row>
    <row r="47" spans="1:19" x14ac:dyDescent="0.3">
      <c r="D47" s="39">
        <v>8001</v>
      </c>
      <c r="E47" t="s">
        <v>18</v>
      </c>
      <c r="F47" s="39">
        <v>10000</v>
      </c>
      <c r="G47">
        <v>504</v>
      </c>
      <c r="H47" s="39">
        <v>5738</v>
      </c>
      <c r="I47" s="40">
        <v>0.52500000000000002</v>
      </c>
      <c r="J47" s="39">
        <v>4714077</v>
      </c>
      <c r="K47" s="39">
        <v>2400964</v>
      </c>
      <c r="L47" s="39">
        <v>7115041</v>
      </c>
      <c r="M47" s="39">
        <f t="shared" si="12"/>
        <v>50641130</v>
      </c>
      <c r="N47" s="36">
        <f t="shared" si="10"/>
        <v>9353.3273809523816</v>
      </c>
      <c r="O47">
        <f t="shared" si="11"/>
        <v>0.50931794283377207</v>
      </c>
    </row>
    <row r="48" spans="1:19" x14ac:dyDescent="0.3">
      <c r="A48" s="41">
        <f t="shared" ref="A48:A54" si="13">D48*5/1000</f>
        <v>50.005000000000003</v>
      </c>
      <c r="B48" s="41"/>
      <c r="C48" s="41">
        <f t="shared" ref="C48:C54" si="14">F48*5/1000</f>
        <v>75</v>
      </c>
      <c r="D48" s="42">
        <v>10001</v>
      </c>
      <c r="E48" s="41" t="s">
        <v>18</v>
      </c>
      <c r="F48" s="42">
        <v>15000</v>
      </c>
      <c r="G48" s="41">
        <v>807</v>
      </c>
      <c r="H48" s="42">
        <v>6545</v>
      </c>
      <c r="I48" s="43">
        <v>0.59899999999999998</v>
      </c>
      <c r="J48" s="42">
        <v>10236553</v>
      </c>
      <c r="K48" s="42">
        <v>3319777</v>
      </c>
      <c r="L48" s="42">
        <v>13556330</v>
      </c>
      <c r="M48" s="42">
        <f t="shared" si="12"/>
        <v>64197460</v>
      </c>
      <c r="N48" s="44">
        <f t="shared" si="10"/>
        <v>12684.700123915738</v>
      </c>
      <c r="O48">
        <f t="shared" si="11"/>
        <v>0.32430614094412447</v>
      </c>
      <c r="S48" s="36">
        <f>K48/G48</f>
        <v>4113.7261462205697</v>
      </c>
    </row>
    <row r="49" spans="1:19" x14ac:dyDescent="0.3">
      <c r="A49" s="41">
        <f t="shared" si="13"/>
        <v>75.004999999999995</v>
      </c>
      <c r="B49" s="41"/>
      <c r="C49" s="41">
        <f t="shared" si="14"/>
        <v>500</v>
      </c>
      <c r="D49" s="42">
        <v>15001</v>
      </c>
      <c r="E49" s="41" t="s">
        <v>18</v>
      </c>
      <c r="F49" s="42">
        <v>100000</v>
      </c>
      <c r="G49" s="42">
        <v>3626</v>
      </c>
      <c r="H49" s="42">
        <v>10171</v>
      </c>
      <c r="I49" s="43">
        <v>0.93</v>
      </c>
      <c r="J49" s="42">
        <v>150955504</v>
      </c>
      <c r="K49" s="42">
        <v>32654185</v>
      </c>
      <c r="L49" s="42">
        <v>183609689</v>
      </c>
      <c r="M49" s="42">
        <f t="shared" si="12"/>
        <v>247807149</v>
      </c>
      <c r="N49" s="44">
        <f t="shared" si="10"/>
        <v>41631.413127413129</v>
      </c>
      <c r="O49">
        <f t="shared" si="11"/>
        <v>0.21631662400332219</v>
      </c>
      <c r="S49" s="36">
        <f t="shared" ref="S49:S55" si="15">K49/G49</f>
        <v>9005.5667402095969</v>
      </c>
    </row>
    <row r="50" spans="1:19" x14ac:dyDescent="0.3">
      <c r="A50" s="41">
        <f t="shared" si="13"/>
        <v>500.005</v>
      </c>
      <c r="B50" s="41"/>
      <c r="C50" s="41">
        <f t="shared" si="14"/>
        <v>1000</v>
      </c>
      <c r="D50" s="42">
        <v>100001</v>
      </c>
      <c r="E50" s="41" t="s">
        <v>18</v>
      </c>
      <c r="F50" s="42">
        <v>200000</v>
      </c>
      <c r="G50" s="41">
        <v>452</v>
      </c>
      <c r="H50" s="42">
        <v>10623</v>
      </c>
      <c r="I50" s="43">
        <v>0.97199999999999998</v>
      </c>
      <c r="J50" s="42">
        <v>63457137</v>
      </c>
      <c r="K50" s="42">
        <v>8925339</v>
      </c>
      <c r="L50" s="42">
        <v>72382476</v>
      </c>
      <c r="M50" s="42">
        <f t="shared" si="12"/>
        <v>320189625</v>
      </c>
      <c r="N50" s="44">
        <f t="shared" ref="N50:N54" si="16">J50/G50</f>
        <v>140391.89601769912</v>
      </c>
      <c r="O50">
        <f t="shared" si="11"/>
        <v>0.14065146052838784</v>
      </c>
      <c r="S50" s="36">
        <f t="shared" si="15"/>
        <v>19746.325221238938</v>
      </c>
    </row>
    <row r="51" spans="1:19" x14ac:dyDescent="0.3">
      <c r="A51" s="41">
        <f t="shared" si="13"/>
        <v>1000.005</v>
      </c>
      <c r="B51" s="41"/>
      <c r="C51" s="41">
        <f t="shared" si="14"/>
        <v>1500</v>
      </c>
      <c r="D51" s="42">
        <v>200001</v>
      </c>
      <c r="E51" s="41" t="s">
        <v>18</v>
      </c>
      <c r="F51" s="42">
        <v>300000</v>
      </c>
      <c r="G51" s="41">
        <v>141</v>
      </c>
      <c r="H51" s="42">
        <v>10764</v>
      </c>
      <c r="I51" s="43">
        <v>0.98499999999999999</v>
      </c>
      <c r="J51" s="42">
        <v>34323055</v>
      </c>
      <c r="K51" s="42">
        <v>5777615</v>
      </c>
      <c r="L51" s="42">
        <v>40100670</v>
      </c>
      <c r="M51" s="42">
        <f t="shared" si="12"/>
        <v>360290295</v>
      </c>
      <c r="N51" s="44">
        <f t="shared" si="16"/>
        <v>243425.9219858156</v>
      </c>
      <c r="O51">
        <f t="shared" si="11"/>
        <v>0.1683304414481753</v>
      </c>
      <c r="S51" s="36">
        <f t="shared" si="15"/>
        <v>40975.992907801417</v>
      </c>
    </row>
    <row r="52" spans="1:19" x14ac:dyDescent="0.3">
      <c r="A52" s="41">
        <f t="shared" si="13"/>
        <v>1500.0050000000001</v>
      </c>
      <c r="B52" s="41"/>
      <c r="C52" s="41">
        <f t="shared" si="14"/>
        <v>2500</v>
      </c>
      <c r="D52" s="42">
        <v>300001</v>
      </c>
      <c r="E52" s="41" t="s">
        <v>18</v>
      </c>
      <c r="F52" s="42">
        <v>500000</v>
      </c>
      <c r="G52" s="41">
        <v>94</v>
      </c>
      <c r="H52" s="42">
        <v>10858</v>
      </c>
      <c r="I52" s="43">
        <v>0.99299999999999999</v>
      </c>
      <c r="J52" s="42">
        <v>36576789</v>
      </c>
      <c r="K52" s="42">
        <v>5684773</v>
      </c>
      <c r="L52" s="42">
        <v>42261562</v>
      </c>
      <c r="M52" s="42">
        <f t="shared" si="12"/>
        <v>402551857</v>
      </c>
      <c r="N52" s="44">
        <f t="shared" si="16"/>
        <v>389114.77659574465</v>
      </c>
      <c r="O52">
        <f t="shared" si="11"/>
        <v>0.15542023111979567</v>
      </c>
      <c r="S52" s="36">
        <f t="shared" si="15"/>
        <v>60476.308510638301</v>
      </c>
    </row>
    <row r="53" spans="1:19" x14ac:dyDescent="0.3">
      <c r="A53" s="41">
        <f t="shared" si="13"/>
        <v>2500.0050000000001</v>
      </c>
      <c r="B53" s="41"/>
      <c r="C53" s="41">
        <f t="shared" si="14"/>
        <v>3500</v>
      </c>
      <c r="D53" s="42">
        <v>500001</v>
      </c>
      <c r="E53" s="41" t="s">
        <v>18</v>
      </c>
      <c r="F53" s="42">
        <v>700000</v>
      </c>
      <c r="G53" s="41">
        <v>27</v>
      </c>
      <c r="H53" s="42">
        <v>10885</v>
      </c>
      <c r="I53" s="43">
        <v>0.996</v>
      </c>
      <c r="J53" s="42">
        <v>15120645</v>
      </c>
      <c r="K53" s="42">
        <v>1626123</v>
      </c>
      <c r="L53" s="42">
        <v>16746768</v>
      </c>
      <c r="M53" s="42">
        <f t="shared" si="12"/>
        <v>419298625</v>
      </c>
      <c r="N53" s="44">
        <f t="shared" si="16"/>
        <v>560023.88888888888</v>
      </c>
      <c r="O53">
        <f t="shared" si="11"/>
        <v>0.10754322980269691</v>
      </c>
      <c r="P53" s="30">
        <f>M53+700000*(G54+G55)+K54+K55</f>
        <v>454753442</v>
      </c>
      <c r="Q53" s="32">
        <f>P53/G56</f>
        <v>41602.181136218096</v>
      </c>
      <c r="S53" s="36">
        <f t="shared" si="15"/>
        <v>60226.777777777781</v>
      </c>
    </row>
    <row r="54" spans="1:19" x14ac:dyDescent="0.3">
      <c r="A54" s="41">
        <f t="shared" si="13"/>
        <v>3500.0050000000001</v>
      </c>
      <c r="B54" s="41"/>
      <c r="C54" s="41">
        <f t="shared" si="14"/>
        <v>4000</v>
      </c>
      <c r="D54" s="42">
        <v>700001</v>
      </c>
      <c r="E54" s="41" t="s">
        <v>18</v>
      </c>
      <c r="F54" s="42">
        <v>800000</v>
      </c>
      <c r="G54" s="41">
        <v>13</v>
      </c>
      <c r="H54" s="42">
        <v>10898</v>
      </c>
      <c r="I54" s="43">
        <v>0.997</v>
      </c>
      <c r="J54" s="42">
        <v>9787681</v>
      </c>
      <c r="K54" s="42">
        <v>463687</v>
      </c>
      <c r="L54" s="42">
        <v>10251368</v>
      </c>
      <c r="M54" s="42">
        <f t="shared" si="12"/>
        <v>429549993</v>
      </c>
      <c r="N54" s="44">
        <f t="shared" si="16"/>
        <v>752898.5384615385</v>
      </c>
      <c r="O54">
        <f t="shared" si="11"/>
        <v>4.737455174519889E-2</v>
      </c>
      <c r="P54" s="30">
        <f>M54+G55*800000+K55</f>
        <v>458741123</v>
      </c>
      <c r="Q54" s="32">
        <f>P54/G56</f>
        <v>41966.985911627482</v>
      </c>
      <c r="S54" s="36">
        <f t="shared" si="15"/>
        <v>35668.230769230766</v>
      </c>
    </row>
    <row r="55" spans="1:19" x14ac:dyDescent="0.3">
      <c r="A55" s="41">
        <v>5000</v>
      </c>
      <c r="B55" s="41"/>
      <c r="C55" s="41">
        <v>5000</v>
      </c>
      <c r="D55" s="42">
        <v>800001</v>
      </c>
      <c r="E55" s="41" t="s">
        <v>18</v>
      </c>
      <c r="F55" s="41" t="s">
        <v>19</v>
      </c>
      <c r="G55" s="41">
        <v>33</v>
      </c>
      <c r="H55" s="42">
        <v>10931</v>
      </c>
      <c r="I55" s="43">
        <v>1</v>
      </c>
      <c r="J55" s="42">
        <v>46877755</v>
      </c>
      <c r="K55" s="42">
        <v>2791130</v>
      </c>
      <c r="L55" s="42">
        <v>49668885</v>
      </c>
      <c r="M55" s="42">
        <f t="shared" si="12"/>
        <v>479218878</v>
      </c>
      <c r="N55" s="44">
        <f>J55/G55</f>
        <v>1420538.0303030303</v>
      </c>
      <c r="O55">
        <f>K55/J55</f>
        <v>5.9540607266708914E-2</v>
      </c>
      <c r="P55" s="30">
        <f>M55</f>
        <v>479218878</v>
      </c>
      <c r="Q55" s="32">
        <f>P55/G56</f>
        <v>43840.351111517703</v>
      </c>
      <c r="S55" s="36">
        <f t="shared" si="15"/>
        <v>84579.696969696975</v>
      </c>
    </row>
    <row r="56" spans="1:19" x14ac:dyDescent="0.3">
      <c r="G56" s="39">
        <f>SUM(G42:G55)</f>
        <v>10931</v>
      </c>
      <c r="J56" s="39">
        <f>SUM(J42:J55)</f>
        <v>385728992</v>
      </c>
      <c r="K56" s="39">
        <f>SUM(K42:K55)</f>
        <v>93489886</v>
      </c>
      <c r="L56" s="39">
        <f>SUM(L42:L55)</f>
        <v>479218878</v>
      </c>
    </row>
    <row r="60" spans="1:19" x14ac:dyDescent="0.3">
      <c r="F60" s="39">
        <f>F50</f>
        <v>200000</v>
      </c>
      <c r="G60" s="39">
        <f>SUM(G42:G50)</f>
        <v>10623</v>
      </c>
      <c r="H60" s="39">
        <f>G60</f>
        <v>10623</v>
      </c>
      <c r="I60" s="33">
        <f>H60/$H$65</f>
        <v>0.97182325496294941</v>
      </c>
      <c r="J60" s="39">
        <f>SUM(J42:J50)</f>
        <v>243043067</v>
      </c>
      <c r="K60" s="39">
        <f>SUM(K42:K50)</f>
        <v>77146558</v>
      </c>
      <c r="L60" s="39">
        <f>SUM(J60:K60)</f>
        <v>320189625</v>
      </c>
      <c r="M60" s="39">
        <f>L60</f>
        <v>320189625</v>
      </c>
    </row>
    <row r="61" spans="1:19" x14ac:dyDescent="0.3">
      <c r="F61" s="39">
        <f t="shared" ref="F61:G65" si="17">F51</f>
        <v>300000</v>
      </c>
      <c r="G61">
        <f>G51</f>
        <v>141</v>
      </c>
      <c r="H61" s="39">
        <f>H60+G61</f>
        <v>10764</v>
      </c>
      <c r="I61" s="33">
        <f t="shared" ref="I61:I65" si="18">H61/$H$65</f>
        <v>0.98472234928185898</v>
      </c>
      <c r="J61" s="39">
        <f>J51</f>
        <v>34323055</v>
      </c>
      <c r="K61" s="39">
        <f>K51</f>
        <v>5777615</v>
      </c>
      <c r="L61" s="39">
        <f t="shared" ref="L61:L65" si="19">SUM(J61:K61)</f>
        <v>40100670</v>
      </c>
      <c r="M61" s="39">
        <f>L61+M60</f>
        <v>360290295</v>
      </c>
    </row>
    <row r="62" spans="1:19" x14ac:dyDescent="0.3">
      <c r="F62" s="39">
        <f t="shared" si="17"/>
        <v>500000</v>
      </c>
      <c r="G62">
        <f t="shared" si="17"/>
        <v>94</v>
      </c>
      <c r="H62" s="39">
        <f t="shared" ref="H62:H65" si="20">H61+G62</f>
        <v>10858</v>
      </c>
      <c r="I62" s="33">
        <f t="shared" si="18"/>
        <v>0.99332174549446528</v>
      </c>
      <c r="J62" s="39">
        <f t="shared" ref="J62:K65" si="21">J52</f>
        <v>36576789</v>
      </c>
      <c r="K62" s="39">
        <f t="shared" si="21"/>
        <v>5684773</v>
      </c>
      <c r="L62" s="39">
        <f t="shared" si="19"/>
        <v>42261562</v>
      </c>
      <c r="M62" s="39">
        <f t="shared" ref="M62:M65" si="22">L62+M61</f>
        <v>402551857</v>
      </c>
    </row>
    <row r="63" spans="1:19" x14ac:dyDescent="0.3">
      <c r="F63" s="39">
        <f t="shared" si="17"/>
        <v>700000</v>
      </c>
      <c r="G63">
        <f t="shared" si="17"/>
        <v>27</v>
      </c>
      <c r="H63" s="39">
        <f t="shared" si="20"/>
        <v>10885</v>
      </c>
      <c r="I63" s="33">
        <f t="shared" si="18"/>
        <v>0.99579178483212882</v>
      </c>
      <c r="J63" s="39">
        <f t="shared" si="21"/>
        <v>15120645</v>
      </c>
      <c r="K63" s="39">
        <f t="shared" si="21"/>
        <v>1626123</v>
      </c>
      <c r="L63" s="39">
        <f t="shared" si="19"/>
        <v>16746768</v>
      </c>
      <c r="M63" s="39">
        <f t="shared" si="22"/>
        <v>419298625</v>
      </c>
    </row>
    <row r="64" spans="1:19" x14ac:dyDescent="0.3">
      <c r="F64" s="39">
        <f t="shared" si="17"/>
        <v>800000</v>
      </c>
      <c r="G64">
        <f t="shared" si="17"/>
        <v>13</v>
      </c>
      <c r="H64" s="39">
        <f t="shared" si="20"/>
        <v>10898</v>
      </c>
      <c r="I64" s="33">
        <f t="shared" si="18"/>
        <v>0.99698106303174461</v>
      </c>
      <c r="J64" s="39">
        <f t="shared" si="21"/>
        <v>9787681</v>
      </c>
      <c r="K64" s="39">
        <f t="shared" si="21"/>
        <v>463687</v>
      </c>
      <c r="L64" s="39">
        <f t="shared" si="19"/>
        <v>10251368</v>
      </c>
      <c r="M64" s="39">
        <f t="shared" si="22"/>
        <v>429549993</v>
      </c>
    </row>
    <row r="65" spans="1:14" x14ac:dyDescent="0.3">
      <c r="F65" s="39" t="str">
        <f t="shared" si="17"/>
        <v>unlimited</v>
      </c>
      <c r="G65">
        <f t="shared" si="17"/>
        <v>33</v>
      </c>
      <c r="H65" s="39">
        <f t="shared" si="20"/>
        <v>10931</v>
      </c>
      <c r="I65" s="33">
        <f t="shared" si="18"/>
        <v>1</v>
      </c>
      <c r="J65" s="39">
        <f t="shared" si="21"/>
        <v>46877755</v>
      </c>
      <c r="K65" s="39">
        <f t="shared" si="21"/>
        <v>2791130</v>
      </c>
      <c r="L65" s="39">
        <f t="shared" si="19"/>
        <v>49668885</v>
      </c>
      <c r="M65" s="39">
        <f t="shared" si="22"/>
        <v>479218878</v>
      </c>
    </row>
    <row r="71" spans="1:14" x14ac:dyDescent="0.3">
      <c r="D71" t="s">
        <v>11</v>
      </c>
      <c r="E71" t="s">
        <v>12</v>
      </c>
    </row>
    <row r="72" spans="1:14" x14ac:dyDescent="0.3">
      <c r="D72">
        <v>50</v>
      </c>
      <c r="E72">
        <v>500</v>
      </c>
      <c r="G72" s="39">
        <f>G49+G48</f>
        <v>4433</v>
      </c>
      <c r="H72" s="38">
        <f t="shared" ref="H72:H77" si="23">J72/G72</f>
        <v>181809.22287390029</v>
      </c>
      <c r="J72" s="36">
        <f>(J49+J48)*5</f>
        <v>805960285</v>
      </c>
      <c r="K72" s="36">
        <f>(K49+K48)*5</f>
        <v>179869810</v>
      </c>
      <c r="L72" s="36">
        <f t="shared" ref="L72:L77" si="24">SUM(J72:K72)</f>
        <v>985830095</v>
      </c>
      <c r="N72">
        <f>K72/J72</f>
        <v>0.22317453272526946</v>
      </c>
    </row>
    <row r="73" spans="1:14" x14ac:dyDescent="0.3">
      <c r="D73">
        <f>E72+1</f>
        <v>501</v>
      </c>
      <c r="E73">
        <v>1000</v>
      </c>
      <c r="G73">
        <f>G50</f>
        <v>452</v>
      </c>
      <c r="H73" s="38">
        <f t="shared" si="23"/>
        <v>701959.48008849553</v>
      </c>
      <c r="J73" s="36">
        <f t="shared" ref="J73:K76" si="25">J50*5</f>
        <v>317285685</v>
      </c>
      <c r="K73" s="36">
        <f t="shared" si="25"/>
        <v>44626695</v>
      </c>
      <c r="L73" s="36">
        <f t="shared" si="24"/>
        <v>361912380</v>
      </c>
      <c r="N73">
        <f t="shared" ref="N73:N77" si="26">K73/J73</f>
        <v>0.14065146052838784</v>
      </c>
    </row>
    <row r="74" spans="1:14" x14ac:dyDescent="0.3">
      <c r="D74">
        <f>E73+1</f>
        <v>1001</v>
      </c>
      <c r="E74">
        <v>1500</v>
      </c>
      <c r="G74">
        <f>G51</f>
        <v>141</v>
      </c>
      <c r="H74" s="38">
        <f t="shared" si="23"/>
        <v>1217129.609929078</v>
      </c>
      <c r="J74" s="36">
        <f t="shared" si="25"/>
        <v>171615275</v>
      </c>
      <c r="K74" s="36">
        <f t="shared" si="25"/>
        <v>28888075</v>
      </c>
      <c r="L74" s="36">
        <f t="shared" si="24"/>
        <v>200503350</v>
      </c>
      <c r="N74">
        <f t="shared" si="26"/>
        <v>0.1683304414481753</v>
      </c>
    </row>
    <row r="75" spans="1:14" x14ac:dyDescent="0.3">
      <c r="A75">
        <f>E75/5</f>
        <v>500</v>
      </c>
      <c r="D75">
        <f t="shared" ref="D75:D77" si="27">E74+1</f>
        <v>1501</v>
      </c>
      <c r="E75">
        <v>2500</v>
      </c>
      <c r="G75">
        <f>G52</f>
        <v>94</v>
      </c>
      <c r="H75" s="38">
        <f t="shared" si="23"/>
        <v>1945573.8829787234</v>
      </c>
      <c r="J75" s="36">
        <f t="shared" si="25"/>
        <v>182883945</v>
      </c>
      <c r="K75" s="36">
        <f t="shared" si="25"/>
        <v>28423865</v>
      </c>
      <c r="L75" s="36">
        <f t="shared" si="24"/>
        <v>211307810</v>
      </c>
      <c r="N75">
        <f t="shared" si="26"/>
        <v>0.15542023111979567</v>
      </c>
    </row>
    <row r="76" spans="1:14" x14ac:dyDescent="0.3">
      <c r="A76">
        <f>E76/5</f>
        <v>700</v>
      </c>
      <c r="D76">
        <f t="shared" si="27"/>
        <v>2501</v>
      </c>
      <c r="E76">
        <v>3500</v>
      </c>
      <c r="G76">
        <f>G53</f>
        <v>27</v>
      </c>
      <c r="H76" s="38">
        <f t="shared" si="23"/>
        <v>2800119.4444444445</v>
      </c>
      <c r="J76" s="36">
        <f t="shared" si="25"/>
        <v>75603225</v>
      </c>
      <c r="K76" s="36">
        <f t="shared" si="25"/>
        <v>8130615</v>
      </c>
      <c r="L76" s="36">
        <f t="shared" si="24"/>
        <v>83733840</v>
      </c>
      <c r="N76">
        <f t="shared" si="26"/>
        <v>0.10754322980269691</v>
      </c>
    </row>
    <row r="77" spans="1:14" x14ac:dyDescent="0.3">
      <c r="A77">
        <f>E77/5</f>
        <v>1000</v>
      </c>
      <c r="D77">
        <f t="shared" si="27"/>
        <v>3501</v>
      </c>
      <c r="E77">
        <v>5000</v>
      </c>
      <c r="G77">
        <f>SUM(G54:G55)</f>
        <v>46</v>
      </c>
      <c r="H77" s="38">
        <f t="shared" si="23"/>
        <v>6159286.5217391308</v>
      </c>
      <c r="J77" s="36">
        <f>SUM(J54:J55)*5</f>
        <v>283327180</v>
      </c>
      <c r="K77" s="36">
        <f>SUM(K54:K55)*5</f>
        <v>16274085</v>
      </c>
      <c r="L77" s="36">
        <f t="shared" si="24"/>
        <v>299601265</v>
      </c>
      <c r="N77">
        <f t="shared" si="26"/>
        <v>5.743919450297709E-2</v>
      </c>
    </row>
    <row r="78" spans="1:14" x14ac:dyDescent="0.3">
      <c r="A78">
        <f>E78/5</f>
        <v>0</v>
      </c>
      <c r="J78" s="36"/>
      <c r="K78" s="36"/>
      <c r="L78" s="36"/>
    </row>
    <row r="79" spans="1:14" x14ac:dyDescent="0.3">
      <c r="A79">
        <f>E79/5</f>
        <v>0</v>
      </c>
      <c r="J79" s="36"/>
      <c r="K79" s="36"/>
      <c r="L79" s="36"/>
    </row>
    <row r="80" spans="1:14" x14ac:dyDescent="0.3">
      <c r="E80">
        <f>E72</f>
        <v>500</v>
      </c>
      <c r="F80">
        <v>0.65</v>
      </c>
      <c r="G80" s="36">
        <f>ROUND(G72*F80,0)</f>
        <v>2881</v>
      </c>
      <c r="H80" s="36">
        <v>235817</v>
      </c>
      <c r="J80" s="36">
        <f>H80*G80</f>
        <v>679388777</v>
      </c>
      <c r="K80" s="36"/>
      <c r="L80" s="36"/>
      <c r="N80" s="33">
        <v>0.20200000000000001</v>
      </c>
    </row>
    <row r="81" spans="1:14" x14ac:dyDescent="0.3">
      <c r="E81">
        <f t="shared" ref="E81:E85" si="28">E73</f>
        <v>1000</v>
      </c>
      <c r="F81">
        <v>0.85</v>
      </c>
      <c r="G81" s="36">
        <f t="shared" ref="G81:G85" si="29">ROUND(G73*F81,0)</f>
        <v>384</v>
      </c>
      <c r="H81" s="36">
        <v>715448</v>
      </c>
      <c r="J81" s="36">
        <f t="shared" ref="J81:J85" si="30">H81*G81</f>
        <v>274732032</v>
      </c>
      <c r="K81" s="36"/>
      <c r="L81" s="36"/>
      <c r="N81" s="33">
        <v>0.153</v>
      </c>
    </row>
    <row r="82" spans="1:14" x14ac:dyDescent="0.3">
      <c r="A82">
        <f>700*5</f>
        <v>3500</v>
      </c>
      <c r="E82">
        <f t="shared" si="28"/>
        <v>1500</v>
      </c>
      <c r="F82">
        <v>0.88</v>
      </c>
      <c r="G82" s="36">
        <f t="shared" si="29"/>
        <v>124</v>
      </c>
      <c r="H82" s="36">
        <v>1232765</v>
      </c>
      <c r="J82" s="36">
        <f t="shared" si="30"/>
        <v>152862860</v>
      </c>
      <c r="N82" s="33">
        <v>0.16500000000000001</v>
      </c>
    </row>
    <row r="83" spans="1:14" x14ac:dyDescent="0.3">
      <c r="E83">
        <f t="shared" si="28"/>
        <v>2500</v>
      </c>
      <c r="F83">
        <v>0.82</v>
      </c>
      <c r="G83" s="36">
        <f t="shared" si="29"/>
        <v>77</v>
      </c>
      <c r="H83" s="36">
        <v>1960198</v>
      </c>
      <c r="J83" s="36">
        <f t="shared" si="30"/>
        <v>150935246</v>
      </c>
      <c r="N83" s="33">
        <v>0.14000000000000001</v>
      </c>
    </row>
    <row r="84" spans="1:14" x14ac:dyDescent="0.3">
      <c r="E84">
        <f t="shared" si="28"/>
        <v>3500</v>
      </c>
      <c r="F84">
        <v>0.8</v>
      </c>
      <c r="G84" s="36">
        <f t="shared" si="29"/>
        <v>22</v>
      </c>
      <c r="H84" s="36">
        <v>2825640</v>
      </c>
      <c r="J84" s="36">
        <f t="shared" si="30"/>
        <v>62164080</v>
      </c>
      <c r="N84" s="33">
        <v>9.5000000000000001E-2</v>
      </c>
    </row>
    <row r="85" spans="1:14" x14ac:dyDescent="0.3">
      <c r="E85">
        <f t="shared" si="28"/>
        <v>5000</v>
      </c>
      <c r="F85">
        <v>0.9</v>
      </c>
      <c r="G85" s="36">
        <f t="shared" si="29"/>
        <v>41</v>
      </c>
      <c r="H85" s="36">
        <v>4243226</v>
      </c>
      <c r="J85" s="36">
        <f t="shared" si="30"/>
        <v>173972266</v>
      </c>
      <c r="N85" s="33">
        <v>7.3999999999999996E-2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13750-AA28-4B2D-B033-F81CF72F8409}">
  <dimension ref="A1:M1"/>
  <sheetViews>
    <sheetView zoomScaleNormal="100" workbookViewId="0"/>
  </sheetViews>
  <sheetFormatPr defaultColWidth="8.88671875" defaultRowHeight="15.6" x14ac:dyDescent="0.3"/>
  <cols>
    <col min="1" max="1" width="10.5546875" style="4" customWidth="1"/>
    <col min="2" max="16384" width="8.88671875" style="4"/>
  </cols>
  <sheetData>
    <row r="1" spans="1:13" ht="18" x14ac:dyDescent="0.35">
      <c r="A1" s="1" t="s">
        <v>48</v>
      </c>
      <c r="B1" s="2"/>
      <c r="C1" s="10" t="s">
        <v>47</v>
      </c>
      <c r="D1" s="67"/>
      <c r="E1" s="67"/>
      <c r="F1" s="67"/>
      <c r="G1" s="67"/>
      <c r="H1" s="67"/>
      <c r="I1" s="67"/>
      <c r="J1" s="67"/>
      <c r="K1" s="67"/>
      <c r="L1" s="45"/>
      <c r="M1" s="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9832-7756-467E-B6F3-2E5EBA87FB9E}">
  <dimension ref="A1:AC182"/>
  <sheetViews>
    <sheetView zoomScaleNormal="100" workbookViewId="0"/>
  </sheetViews>
  <sheetFormatPr defaultColWidth="9.109375" defaultRowHeight="15.6" x14ac:dyDescent="0.3"/>
  <cols>
    <col min="1" max="1" width="10.33203125" style="4" customWidth="1"/>
    <col min="2" max="2" width="9.6640625" style="4" customWidth="1"/>
    <col min="3" max="3" width="10.6640625" style="4" customWidth="1"/>
    <col min="4" max="12" width="12.33203125" style="4" customWidth="1"/>
    <col min="13" max="18" width="8.88671875" style="4" customWidth="1"/>
    <col min="19" max="19" width="10.5546875" style="4" customWidth="1"/>
    <col min="20" max="20" width="10.6640625" style="4" customWidth="1"/>
    <col min="21" max="22" width="8.88671875" style="4" customWidth="1"/>
    <col min="23" max="24" width="9.109375" style="4" bestFit="1" customWidth="1"/>
    <col min="25" max="26" width="11.5546875" style="4" bestFit="1" customWidth="1"/>
    <col min="27" max="16384" width="9.109375" style="4"/>
  </cols>
  <sheetData>
    <row r="1" spans="1:26" ht="15.75" customHeight="1" x14ac:dyDescent="0.35">
      <c r="A1" s="1" t="s">
        <v>28</v>
      </c>
      <c r="B1" s="2"/>
      <c r="C1" s="9" t="s">
        <v>0</v>
      </c>
      <c r="D1" s="2"/>
      <c r="E1" s="2"/>
      <c r="F1" s="2"/>
      <c r="G1" s="2"/>
      <c r="H1" s="2"/>
      <c r="I1" s="2"/>
      <c r="J1" s="2"/>
      <c r="K1" s="3"/>
      <c r="L1" s="3"/>
      <c r="M1" s="3"/>
      <c r="N1"/>
      <c r="O1"/>
      <c r="P1"/>
      <c r="Q1"/>
      <c r="R1"/>
      <c r="S1"/>
      <c r="T1"/>
      <c r="U1"/>
      <c r="V1"/>
      <c r="W1"/>
      <c r="X1"/>
      <c r="Y1"/>
      <c r="Z1"/>
    </row>
    <row r="2" spans="1:26" ht="15.75" customHeight="1" x14ac:dyDescent="0.35">
      <c r="A2" s="5"/>
      <c r="B2" s="7"/>
      <c r="C2" s="7"/>
      <c r="D2" s="7"/>
      <c r="E2" s="7"/>
      <c r="F2" s="7"/>
      <c r="G2" s="7"/>
      <c r="H2" s="46"/>
      <c r="I2" s="46"/>
      <c r="J2" s="11"/>
      <c r="K2" s="11"/>
      <c r="L2" s="11"/>
      <c r="M2" s="11"/>
      <c r="N2"/>
      <c r="O2"/>
      <c r="P2"/>
      <c r="Q2"/>
      <c r="R2"/>
      <c r="S2"/>
      <c r="T2"/>
      <c r="U2"/>
      <c r="V2"/>
      <c r="W2"/>
      <c r="X2"/>
      <c r="Y2"/>
      <c r="Z2"/>
    </row>
    <row r="3" spans="1:26" x14ac:dyDescent="0.3">
      <c r="A3" s="5" t="s">
        <v>219</v>
      </c>
      <c r="B3" s="7"/>
      <c r="C3" s="7"/>
      <c r="D3" s="7"/>
      <c r="E3" s="7"/>
      <c r="F3" s="7"/>
      <c r="G3" s="8"/>
      <c r="H3" s="8"/>
      <c r="I3" s="8"/>
      <c r="J3" s="8"/>
      <c r="K3" s="8"/>
      <c r="L3" s="8"/>
      <c r="M3" s="8"/>
      <c r="W3"/>
      <c r="X3"/>
      <c r="Y3"/>
      <c r="Z3"/>
    </row>
    <row r="4" spans="1:26" ht="16.2" x14ac:dyDescent="0.35">
      <c r="A4" s="9"/>
      <c r="B4" s="7"/>
      <c r="C4" s="7"/>
      <c r="D4" s="7"/>
      <c r="E4" s="7"/>
      <c r="F4" s="7"/>
      <c r="G4" s="8"/>
      <c r="H4" s="8"/>
      <c r="I4" s="8"/>
      <c r="J4" s="8"/>
      <c r="K4" s="8"/>
      <c r="L4" s="8"/>
      <c r="M4" s="8"/>
      <c r="W4"/>
      <c r="X4"/>
      <c r="Y4"/>
      <c r="Z4"/>
    </row>
    <row r="5" spans="1:26" ht="37.5" customHeight="1" x14ac:dyDescent="0.3">
      <c r="A5" s="16" t="s">
        <v>29</v>
      </c>
      <c r="B5" s="16" t="s">
        <v>30</v>
      </c>
      <c r="C5" s="16" t="s">
        <v>31</v>
      </c>
      <c r="D5" s="48" t="s">
        <v>32</v>
      </c>
      <c r="E5" s="16" t="s">
        <v>33</v>
      </c>
      <c r="F5" s="16" t="s">
        <v>34</v>
      </c>
      <c r="G5" s="8"/>
      <c r="H5" s="8"/>
      <c r="I5" s="8"/>
      <c r="J5" s="8"/>
      <c r="K5" s="8"/>
      <c r="L5" s="8"/>
      <c r="M5" s="8"/>
      <c r="W5"/>
      <c r="X5"/>
      <c r="Y5"/>
      <c r="Z5"/>
    </row>
    <row r="6" spans="1:26" x14ac:dyDescent="0.3">
      <c r="A6" s="49">
        <v>2019</v>
      </c>
      <c r="B6" s="49">
        <v>0</v>
      </c>
      <c r="C6" s="49">
        <v>12</v>
      </c>
      <c r="D6" s="71">
        <v>2500</v>
      </c>
      <c r="E6" s="49">
        <v>48</v>
      </c>
      <c r="F6" s="72">
        <v>5000</v>
      </c>
      <c r="G6" s="8"/>
      <c r="H6" s="8"/>
      <c r="I6" s="8"/>
      <c r="J6" s="8"/>
      <c r="K6" s="8"/>
      <c r="L6" s="8"/>
      <c r="M6" s="8"/>
      <c r="W6"/>
      <c r="X6"/>
      <c r="Y6"/>
      <c r="Z6"/>
    </row>
    <row r="7" spans="1:26" ht="15.75" customHeight="1" x14ac:dyDescent="0.3">
      <c r="A7" s="49">
        <v>2019</v>
      </c>
      <c r="B7" s="49">
        <v>12</v>
      </c>
      <c r="C7" s="49">
        <v>24</v>
      </c>
      <c r="D7" s="71">
        <v>1800</v>
      </c>
      <c r="E7" s="49">
        <v>48</v>
      </c>
      <c r="F7" s="72">
        <v>5000</v>
      </c>
      <c r="G7" s="8"/>
      <c r="H7" s="8"/>
      <c r="I7" s="8"/>
      <c r="J7" s="8"/>
      <c r="K7" s="8"/>
      <c r="L7" s="8"/>
      <c r="M7" s="8"/>
      <c r="W7"/>
      <c r="X7"/>
      <c r="Y7"/>
      <c r="Z7"/>
    </row>
    <row r="8" spans="1:26" x14ac:dyDescent="0.3">
      <c r="A8" s="49">
        <v>2019</v>
      </c>
      <c r="B8" s="49">
        <v>24</v>
      </c>
      <c r="C8" s="49">
        <v>36</v>
      </c>
      <c r="D8" s="71">
        <v>500</v>
      </c>
      <c r="E8" s="49">
        <v>48</v>
      </c>
      <c r="F8" s="72">
        <v>5000</v>
      </c>
      <c r="G8" s="8"/>
      <c r="H8" s="8"/>
      <c r="I8" s="8"/>
      <c r="J8" s="8"/>
      <c r="K8" s="8"/>
      <c r="L8" s="8"/>
      <c r="M8" s="8"/>
      <c r="W8"/>
      <c r="X8"/>
      <c r="Y8"/>
      <c r="Z8"/>
    </row>
    <row r="9" spans="1:26" x14ac:dyDescent="0.3">
      <c r="A9" s="49">
        <v>2019</v>
      </c>
      <c r="B9" s="49">
        <v>36</v>
      </c>
      <c r="C9" s="49">
        <v>48</v>
      </c>
      <c r="D9" s="71">
        <v>200</v>
      </c>
      <c r="E9" s="49">
        <v>48</v>
      </c>
      <c r="F9" s="72">
        <v>5000</v>
      </c>
      <c r="G9" s="8"/>
      <c r="H9" s="8"/>
      <c r="I9" s="8"/>
      <c r="J9" s="8"/>
      <c r="K9" s="8"/>
      <c r="L9" s="8"/>
      <c r="M9" s="8"/>
      <c r="W9"/>
      <c r="X9"/>
      <c r="Y9"/>
      <c r="Z9"/>
    </row>
    <row r="10" spans="1:26" x14ac:dyDescent="0.3">
      <c r="A10" s="49">
        <v>2020</v>
      </c>
      <c r="B10" s="49">
        <v>0</v>
      </c>
      <c r="C10" s="49">
        <v>12</v>
      </c>
      <c r="D10" s="71">
        <v>4100</v>
      </c>
      <c r="E10" s="49">
        <v>36</v>
      </c>
      <c r="F10" s="72">
        <v>7000</v>
      </c>
      <c r="G10" s="8"/>
      <c r="H10" s="8"/>
      <c r="I10" s="8"/>
      <c r="J10" s="8"/>
      <c r="K10" s="8"/>
      <c r="L10" s="8"/>
      <c r="M10" s="8"/>
      <c r="W10"/>
      <c r="X10"/>
      <c r="Y10"/>
      <c r="Z10"/>
    </row>
    <row r="11" spans="1:26" ht="15.75" customHeight="1" x14ac:dyDescent="0.3">
      <c r="A11" s="49">
        <v>2020</v>
      </c>
      <c r="B11" s="49">
        <v>12</v>
      </c>
      <c r="C11" s="49">
        <v>24</v>
      </c>
      <c r="D11" s="71">
        <v>2000</v>
      </c>
      <c r="E11" s="49">
        <v>36</v>
      </c>
      <c r="F11" s="72">
        <v>7000</v>
      </c>
      <c r="G11" s="8"/>
      <c r="H11" s="8"/>
      <c r="I11" s="8"/>
      <c r="J11" s="8"/>
      <c r="K11" s="8"/>
      <c r="L11" s="8"/>
      <c r="M11" s="8"/>
      <c r="W11"/>
      <c r="X11"/>
      <c r="Y11"/>
      <c r="Z11"/>
    </row>
    <row r="12" spans="1:26" x14ac:dyDescent="0.3">
      <c r="A12" s="49">
        <v>2020</v>
      </c>
      <c r="B12" s="49">
        <v>24</v>
      </c>
      <c r="C12" s="49">
        <v>36</v>
      </c>
      <c r="D12" s="71">
        <v>900</v>
      </c>
      <c r="E12" s="49">
        <v>36</v>
      </c>
      <c r="F12" s="72">
        <v>7000</v>
      </c>
      <c r="G12" s="8"/>
      <c r="H12" s="8"/>
      <c r="I12" s="8"/>
      <c r="J12" s="8"/>
      <c r="K12" s="8"/>
      <c r="L12" s="8"/>
      <c r="M12" s="8"/>
      <c r="W12"/>
      <c r="X12"/>
      <c r="Y12"/>
      <c r="Z12"/>
    </row>
    <row r="13" spans="1:26" x14ac:dyDescent="0.3">
      <c r="A13" s="49">
        <v>2021</v>
      </c>
      <c r="B13" s="49">
        <v>0</v>
      </c>
      <c r="C13" s="49">
        <v>12</v>
      </c>
      <c r="D13" s="71">
        <v>4600</v>
      </c>
      <c r="E13" s="49">
        <v>24</v>
      </c>
      <c r="F13" s="72">
        <v>6800</v>
      </c>
      <c r="G13" s="8"/>
      <c r="H13" s="8"/>
      <c r="I13" s="8"/>
      <c r="J13" s="8"/>
      <c r="K13" s="8"/>
      <c r="L13" s="8"/>
      <c r="M13" s="8"/>
      <c r="W13"/>
      <c r="X13"/>
      <c r="Y13"/>
      <c r="Z13"/>
    </row>
    <row r="14" spans="1:26" x14ac:dyDescent="0.3">
      <c r="A14" s="49">
        <v>2021</v>
      </c>
      <c r="B14" s="49">
        <v>12</v>
      </c>
      <c r="C14" s="49">
        <v>24</v>
      </c>
      <c r="D14" s="71">
        <v>2200</v>
      </c>
      <c r="E14" s="49">
        <v>24</v>
      </c>
      <c r="F14" s="72">
        <v>6800</v>
      </c>
      <c r="G14" s="8"/>
      <c r="H14" s="8"/>
      <c r="I14" s="8"/>
      <c r="J14" s="8"/>
      <c r="K14" s="8"/>
      <c r="L14" s="8"/>
      <c r="M14" s="8"/>
      <c r="W14"/>
      <c r="X14"/>
      <c r="Y14"/>
      <c r="Z14"/>
    </row>
    <row r="15" spans="1:26" x14ac:dyDescent="0.3">
      <c r="A15" s="49">
        <v>2022</v>
      </c>
      <c r="B15" s="49">
        <v>0</v>
      </c>
      <c r="C15" s="49">
        <v>12</v>
      </c>
      <c r="D15" s="71">
        <v>5300</v>
      </c>
      <c r="E15" s="49">
        <v>12</v>
      </c>
      <c r="F15" s="72">
        <v>5300</v>
      </c>
      <c r="G15" s="8"/>
      <c r="H15" s="8"/>
      <c r="I15" s="8"/>
      <c r="J15" s="8"/>
      <c r="K15" s="8"/>
      <c r="L15" s="8"/>
      <c r="M15" s="8"/>
      <c r="W15"/>
      <c r="X15"/>
      <c r="Y15"/>
      <c r="Z15"/>
    </row>
    <row r="16" spans="1:26" x14ac:dyDescent="0.3">
      <c r="A16" s="7"/>
      <c r="B16" s="7"/>
      <c r="C16" s="7"/>
      <c r="D16" s="7"/>
      <c r="E16" s="7"/>
      <c r="F16" s="7"/>
      <c r="G16" s="8"/>
      <c r="H16" s="8"/>
      <c r="I16" s="8"/>
      <c r="J16" s="8"/>
      <c r="K16" s="8"/>
      <c r="L16" s="8"/>
      <c r="M16" s="8"/>
      <c r="W16"/>
      <c r="X16"/>
      <c r="Y16"/>
      <c r="Z16"/>
    </row>
    <row r="17" spans="1:26" x14ac:dyDescent="0.3">
      <c r="A17" s="52" t="s">
        <v>76</v>
      </c>
      <c r="B17" s="51"/>
      <c r="C17" s="8"/>
      <c r="D17" s="8"/>
      <c r="E17" s="8"/>
      <c r="F17" s="8"/>
      <c r="G17" s="8"/>
      <c r="H17" s="8"/>
      <c r="I17" s="8"/>
      <c r="J17" s="8"/>
      <c r="K17" s="8"/>
      <c r="L17" s="8"/>
      <c r="M17" s="8"/>
      <c r="N17"/>
      <c r="O17"/>
      <c r="P17"/>
      <c r="Q17"/>
      <c r="R17"/>
      <c r="S17"/>
      <c r="T17"/>
      <c r="U17"/>
      <c r="V17"/>
      <c r="W17"/>
      <c r="X17"/>
      <c r="Y17"/>
      <c r="Z17"/>
    </row>
    <row r="18" spans="1:26" ht="18.600000000000001" x14ac:dyDescent="0.3">
      <c r="A18" s="7" t="s">
        <v>77</v>
      </c>
      <c r="B18" s="51"/>
      <c r="C18" s="8"/>
      <c r="D18" s="8"/>
      <c r="E18" s="8"/>
      <c r="F18" s="8"/>
      <c r="G18" s="8"/>
      <c r="H18" s="8"/>
      <c r="I18" s="8"/>
      <c r="J18" s="8"/>
      <c r="K18" s="8"/>
      <c r="L18" s="8"/>
      <c r="M18" s="8"/>
      <c r="N18"/>
      <c r="O18"/>
      <c r="P18"/>
      <c r="Q18"/>
      <c r="R18"/>
      <c r="S18"/>
      <c r="T18"/>
      <c r="U18"/>
      <c r="V18"/>
      <c r="W18"/>
      <c r="X18"/>
      <c r="Y18"/>
      <c r="Z18"/>
    </row>
    <row r="19" spans="1:26" x14ac:dyDescent="0.3">
      <c r="A19" s="52"/>
      <c r="B19" s="51"/>
      <c r="C19" s="8"/>
      <c r="D19" s="8"/>
      <c r="E19" s="8"/>
      <c r="F19" s="8"/>
      <c r="G19" s="8"/>
      <c r="H19" s="8"/>
      <c r="I19" s="8"/>
      <c r="J19" s="8"/>
      <c r="K19" s="8"/>
      <c r="L19" s="8"/>
      <c r="M19" s="8"/>
      <c r="N19"/>
      <c r="O19"/>
      <c r="P19"/>
      <c r="Q19"/>
      <c r="R19"/>
      <c r="S19"/>
      <c r="T19"/>
      <c r="U19"/>
      <c r="V19"/>
      <c r="W19"/>
      <c r="X19"/>
      <c r="Y19"/>
      <c r="Z19"/>
    </row>
    <row r="20" spans="1:26" x14ac:dyDescent="0.3">
      <c r="A20" s="52" t="s">
        <v>78</v>
      </c>
      <c r="B20" s="51"/>
      <c r="C20" s="8"/>
      <c r="D20" s="8"/>
      <c r="E20" s="8"/>
      <c r="F20" s="8"/>
      <c r="G20" s="8"/>
      <c r="H20" s="8"/>
      <c r="I20" s="8"/>
      <c r="J20" s="8"/>
      <c r="K20" s="8"/>
      <c r="L20" s="8"/>
      <c r="M20" s="8"/>
      <c r="N20"/>
      <c r="O20"/>
      <c r="P20"/>
      <c r="Q20"/>
      <c r="R20"/>
      <c r="S20"/>
      <c r="T20"/>
      <c r="U20"/>
      <c r="V20"/>
      <c r="W20"/>
      <c r="X20"/>
      <c r="Y20"/>
      <c r="Z20"/>
    </row>
    <row r="21" spans="1:26" x14ac:dyDescent="0.3">
      <c r="A21" s="7"/>
      <c r="B21" s="53"/>
      <c r="C21" s="8"/>
      <c r="D21" s="8"/>
      <c r="E21" s="8"/>
      <c r="F21" s="8"/>
      <c r="G21" s="8"/>
      <c r="H21" s="8"/>
      <c r="I21" s="8"/>
      <c r="J21" s="8"/>
      <c r="K21" s="8"/>
      <c r="L21" s="8"/>
      <c r="M21" s="8"/>
      <c r="N21"/>
      <c r="O21"/>
      <c r="P21"/>
      <c r="Q21"/>
      <c r="R21"/>
      <c r="S21"/>
      <c r="T21"/>
      <c r="U21"/>
      <c r="V21"/>
      <c r="W21"/>
      <c r="X21"/>
      <c r="Y21"/>
      <c r="Z21"/>
    </row>
    <row r="22" spans="1:26" x14ac:dyDescent="0.3">
      <c r="A22" s="7" t="s">
        <v>3</v>
      </c>
      <c r="B22" s="7" t="s">
        <v>79</v>
      </c>
      <c r="C22" s="7"/>
      <c r="D22" s="7"/>
      <c r="E22" s="7"/>
      <c r="F22" s="7"/>
      <c r="G22" s="7"/>
      <c r="H22" s="7"/>
      <c r="I22" s="8"/>
      <c r="J22" s="8"/>
      <c r="K22" s="8"/>
      <c r="L22" s="8"/>
      <c r="M22" s="8"/>
      <c r="N22"/>
      <c r="O22"/>
      <c r="P22"/>
      <c r="Q22"/>
      <c r="R22"/>
      <c r="S22"/>
      <c r="T22"/>
      <c r="U22"/>
      <c r="V22"/>
      <c r="W22"/>
      <c r="X22"/>
      <c r="Y22"/>
      <c r="Z22"/>
    </row>
    <row r="23" spans="1:26" ht="16.2" x14ac:dyDescent="0.35">
      <c r="A23" s="9"/>
      <c r="B23" s="9" t="s">
        <v>1</v>
      </c>
      <c r="C23" s="9"/>
      <c r="D23" s="11"/>
      <c r="E23" s="11"/>
      <c r="F23" s="7"/>
      <c r="G23" s="7"/>
      <c r="H23" s="7"/>
      <c r="I23" s="8"/>
      <c r="J23" s="8"/>
      <c r="K23" s="8"/>
      <c r="L23" s="8"/>
      <c r="M23" s="8"/>
      <c r="N23"/>
      <c r="O23"/>
      <c r="P23"/>
      <c r="Q23"/>
      <c r="R23"/>
      <c r="S23"/>
      <c r="T23"/>
      <c r="U23"/>
      <c r="V23"/>
      <c r="W23"/>
      <c r="X23"/>
      <c r="Y23"/>
      <c r="Z23"/>
    </row>
    <row r="24" spans="1:26" x14ac:dyDescent="0.3">
      <c r="B24" s="125"/>
      <c r="C24" s="125"/>
      <c r="D24" s="125"/>
      <c r="E24" s="125"/>
      <c r="F24" s="125"/>
      <c r="G24" s="125"/>
      <c r="H24" s="125"/>
      <c r="I24" s="125"/>
      <c r="J24" s="125"/>
      <c r="K24" s="125"/>
      <c r="L24" s="125"/>
      <c r="M24" s="125"/>
      <c r="N24"/>
      <c r="O24"/>
      <c r="P24"/>
      <c r="Q24"/>
      <c r="R24"/>
      <c r="S24"/>
      <c r="T24"/>
      <c r="U24"/>
      <c r="V24"/>
      <c r="W24"/>
      <c r="X24"/>
      <c r="Y24"/>
      <c r="Z24"/>
    </row>
    <row r="25" spans="1:26" x14ac:dyDescent="0.3">
      <c r="B25" s="125"/>
      <c r="C25" s="125"/>
      <c r="D25" s="125"/>
      <c r="E25" s="125"/>
      <c r="F25" s="125"/>
      <c r="G25" s="125"/>
      <c r="H25" s="125"/>
      <c r="I25" s="125"/>
      <c r="J25" s="125"/>
      <c r="K25" s="125"/>
      <c r="L25" s="125"/>
      <c r="M25" s="125"/>
      <c r="N25"/>
      <c r="O25"/>
      <c r="P25"/>
      <c r="Q25"/>
      <c r="R25"/>
      <c r="S25"/>
      <c r="T25"/>
      <c r="U25"/>
      <c r="V25"/>
      <c r="W25"/>
      <c r="X25"/>
      <c r="Y25"/>
      <c r="Z25"/>
    </row>
    <row r="26" spans="1:26" x14ac:dyDescent="0.3">
      <c r="B26" s="125"/>
      <c r="C26" s="125"/>
      <c r="D26" s="125"/>
      <c r="E26" s="125"/>
      <c r="F26" s="125"/>
      <c r="G26" s="125"/>
      <c r="H26" s="125"/>
      <c r="I26" s="125"/>
      <c r="J26" s="125"/>
      <c r="K26" s="125"/>
      <c r="L26" s="125"/>
      <c r="M26" s="125"/>
      <c r="N26"/>
      <c r="O26"/>
      <c r="P26"/>
      <c r="Q26"/>
      <c r="R26"/>
      <c r="S26"/>
      <c r="T26"/>
      <c r="U26"/>
      <c r="V26"/>
      <c r="W26"/>
      <c r="X26"/>
      <c r="Y26"/>
      <c r="Z26"/>
    </row>
    <row r="27" spans="1:26" ht="16.8" x14ac:dyDescent="0.3">
      <c r="A27" s="7" t="s">
        <v>82</v>
      </c>
      <c r="B27" s="47"/>
      <c r="C27" s="47"/>
      <c r="D27" s="47"/>
      <c r="E27" s="47"/>
      <c r="F27" s="47"/>
      <c r="G27" s="47"/>
      <c r="H27" s="47"/>
      <c r="I27" s="47"/>
      <c r="J27" s="47"/>
      <c r="K27" s="47"/>
      <c r="L27" s="47"/>
      <c r="M27" s="47"/>
      <c r="N27"/>
      <c r="O27"/>
      <c r="P27"/>
      <c r="Q27"/>
      <c r="R27"/>
      <c r="S27"/>
      <c r="T27"/>
      <c r="U27"/>
      <c r="V27"/>
      <c r="W27"/>
      <c r="X27"/>
      <c r="Y27"/>
      <c r="Z27"/>
    </row>
    <row r="28" spans="1:26" x14ac:dyDescent="0.3">
      <c r="A28" s="47"/>
      <c r="B28" s="47"/>
      <c r="C28" s="47"/>
      <c r="D28" s="47"/>
      <c r="E28" s="47"/>
      <c r="F28" s="47"/>
      <c r="G28" s="47"/>
      <c r="H28" s="47"/>
      <c r="I28" s="47"/>
      <c r="J28" s="47"/>
      <c r="K28" s="69" t="s">
        <v>212</v>
      </c>
      <c r="L28" s="114">
        <v>6.8410000000000002</v>
      </c>
      <c r="M28" s="47"/>
      <c r="N28"/>
      <c r="O28"/>
      <c r="P28"/>
      <c r="Q28"/>
      <c r="R28"/>
      <c r="S28"/>
      <c r="T28"/>
      <c r="U28"/>
      <c r="V28"/>
      <c r="W28"/>
      <c r="X28"/>
      <c r="Y28"/>
      <c r="Z28"/>
    </row>
    <row r="29" spans="1:26" ht="16.8" x14ac:dyDescent="0.3">
      <c r="A29" s="7" t="s">
        <v>2</v>
      </c>
      <c r="B29" s="7" t="s">
        <v>80</v>
      </c>
      <c r="C29" s="7"/>
      <c r="D29" s="7"/>
      <c r="E29" s="7"/>
      <c r="F29" s="7"/>
      <c r="G29" s="7"/>
      <c r="H29" s="7"/>
      <c r="I29" s="8"/>
      <c r="J29" s="8"/>
      <c r="K29" s="69" t="s">
        <v>238</v>
      </c>
      <c r="L29" s="69">
        <v>0.98040000000000005</v>
      </c>
      <c r="M29" s="8"/>
      <c r="N29"/>
      <c r="O29"/>
      <c r="P29"/>
      <c r="Q29"/>
      <c r="R29"/>
      <c r="S29"/>
      <c r="T29"/>
      <c r="U29"/>
      <c r="V29"/>
      <c r="W29"/>
      <c r="X29"/>
      <c r="Y29"/>
      <c r="Z29"/>
    </row>
    <row r="30" spans="1:26" ht="16.2" x14ac:dyDescent="0.35">
      <c r="A30" s="9"/>
      <c r="B30" s="9" t="s">
        <v>1</v>
      </c>
      <c r="C30" s="9"/>
      <c r="D30" s="11"/>
      <c r="E30" s="11"/>
      <c r="F30" s="7"/>
      <c r="G30" s="7"/>
      <c r="H30" s="7"/>
      <c r="I30" s="8"/>
      <c r="J30" s="8"/>
      <c r="K30" s="8"/>
      <c r="L30" s="8"/>
      <c r="M30" s="8"/>
      <c r="N30"/>
      <c r="O30"/>
      <c r="P30"/>
      <c r="Q30"/>
      <c r="R30"/>
      <c r="S30"/>
      <c r="T30"/>
      <c r="U30"/>
      <c r="V30"/>
      <c r="W30"/>
      <c r="X30"/>
      <c r="Y30"/>
      <c r="Z30"/>
    </row>
    <row r="31" spans="1:26" x14ac:dyDescent="0.3">
      <c r="N31"/>
      <c r="O31"/>
      <c r="P31"/>
      <c r="Q31"/>
      <c r="R31"/>
      <c r="S31"/>
      <c r="T31"/>
      <c r="U31"/>
      <c r="V31"/>
      <c r="W31"/>
      <c r="X31"/>
      <c r="Y31"/>
      <c r="Z31"/>
    </row>
    <row r="32" spans="1:26" x14ac:dyDescent="0.3">
      <c r="N32"/>
      <c r="O32"/>
      <c r="P32"/>
      <c r="Q32"/>
      <c r="R32"/>
      <c r="S32"/>
      <c r="T32"/>
      <c r="U32"/>
      <c r="V32"/>
      <c r="W32"/>
      <c r="X32"/>
      <c r="Y32"/>
      <c r="Z32"/>
    </row>
    <row r="33" spans="1:29" x14ac:dyDescent="0.3">
      <c r="N33"/>
      <c r="O33"/>
      <c r="P33"/>
      <c r="Q33"/>
      <c r="R33"/>
      <c r="S33"/>
      <c r="T33"/>
      <c r="U33"/>
      <c r="V33"/>
      <c r="W33"/>
      <c r="X33"/>
      <c r="Y33"/>
      <c r="Z33"/>
    </row>
    <row r="34" spans="1:29" x14ac:dyDescent="0.3">
      <c r="A34" s="7" t="s">
        <v>4</v>
      </c>
      <c r="B34" s="7" t="s">
        <v>83</v>
      </c>
      <c r="C34" s="7"/>
      <c r="D34" s="7" t="s">
        <v>84</v>
      </c>
      <c r="E34" s="7"/>
      <c r="F34" s="7"/>
      <c r="G34" s="7"/>
      <c r="H34" s="7"/>
      <c r="I34" s="8"/>
      <c r="J34" s="8"/>
      <c r="K34" s="8"/>
      <c r="L34" s="8"/>
      <c r="M34" s="8"/>
      <c r="N34"/>
      <c r="O34"/>
      <c r="P34"/>
      <c r="Q34"/>
      <c r="R34"/>
      <c r="S34"/>
      <c r="T34"/>
      <c r="U34"/>
      <c r="V34"/>
      <c r="W34"/>
      <c r="X34"/>
      <c r="Y34"/>
      <c r="Z34"/>
    </row>
    <row r="35" spans="1:29" ht="16.2" x14ac:dyDescent="0.35">
      <c r="A35" s="9"/>
      <c r="B35" s="9" t="s">
        <v>1</v>
      </c>
      <c r="C35" s="9"/>
      <c r="D35" s="11"/>
      <c r="E35" s="11"/>
      <c r="F35" s="7"/>
      <c r="G35" s="7"/>
      <c r="H35" s="7"/>
      <c r="I35" s="8"/>
      <c r="J35" s="8"/>
      <c r="K35" s="8"/>
      <c r="L35" s="8"/>
      <c r="M35" s="8"/>
      <c r="N35"/>
      <c r="O35"/>
      <c r="P35"/>
      <c r="Q35"/>
      <c r="R35"/>
      <c r="S35"/>
      <c r="T35"/>
      <c r="U35"/>
      <c r="V35"/>
      <c r="W35"/>
      <c r="X35"/>
      <c r="Y35"/>
      <c r="Z35"/>
    </row>
    <row r="36" spans="1:29" x14ac:dyDescent="0.3">
      <c r="N36"/>
      <c r="O36"/>
      <c r="P36"/>
      <c r="Q36"/>
      <c r="R36"/>
      <c r="S36"/>
      <c r="T36"/>
      <c r="U36"/>
      <c r="V36"/>
      <c r="W36"/>
      <c r="X36"/>
      <c r="Y36"/>
      <c r="Z36"/>
    </row>
    <row r="37" spans="1:29" x14ac:dyDescent="0.3">
      <c r="N37"/>
      <c r="O37"/>
      <c r="P37"/>
      <c r="Q37"/>
      <c r="R37"/>
      <c r="S37"/>
      <c r="T37"/>
      <c r="U37"/>
      <c r="V37"/>
      <c r="W37"/>
      <c r="X37"/>
      <c r="Y37"/>
      <c r="Z37"/>
    </row>
    <row r="38" spans="1:29" x14ac:dyDescent="0.3">
      <c r="N38"/>
      <c r="O38"/>
      <c r="P38"/>
      <c r="Q38"/>
      <c r="R38"/>
      <c r="S38"/>
      <c r="T38"/>
      <c r="U38"/>
      <c r="V38"/>
      <c r="W38"/>
      <c r="X38"/>
      <c r="Y38"/>
      <c r="Z38"/>
      <c r="AA38"/>
      <c r="AB38"/>
    </row>
    <row r="39" spans="1:29" ht="16.2" x14ac:dyDescent="0.35">
      <c r="A39" s="7" t="s">
        <v>9</v>
      </c>
      <c r="B39" s="7" t="s">
        <v>36</v>
      </c>
      <c r="C39" s="9"/>
      <c r="D39" s="7"/>
      <c r="E39" s="7"/>
      <c r="F39" s="7"/>
      <c r="G39" s="7"/>
      <c r="H39" s="7"/>
      <c r="I39" s="8"/>
      <c r="J39" s="7"/>
      <c r="K39" s="7"/>
      <c r="L39" s="7"/>
      <c r="M39" s="7"/>
      <c r="N39"/>
      <c r="O39"/>
      <c r="P39"/>
      <c r="Q39"/>
      <c r="R39"/>
      <c r="S39"/>
      <c r="T39"/>
      <c r="U39"/>
      <c r="V39"/>
      <c r="W39"/>
      <c r="X39"/>
      <c r="Y39"/>
      <c r="Z39"/>
      <c r="AA39"/>
      <c r="AB39"/>
      <c r="AC39"/>
    </row>
    <row r="40" spans="1:29" ht="16.2" x14ac:dyDescent="0.35">
      <c r="A40" s="9"/>
      <c r="B40" s="9" t="s">
        <v>1</v>
      </c>
      <c r="C40" s="9"/>
      <c r="D40" s="11"/>
      <c r="E40" s="11"/>
      <c r="F40" s="7"/>
      <c r="G40" s="7"/>
      <c r="H40" s="7"/>
      <c r="I40" s="8"/>
      <c r="J40" s="8"/>
      <c r="K40" s="8"/>
      <c r="L40" s="8"/>
      <c r="M40" s="8"/>
      <c r="N40"/>
      <c r="O40"/>
      <c r="P40"/>
      <c r="Q40"/>
      <c r="R40"/>
      <c r="S40"/>
      <c r="T40"/>
      <c r="U40"/>
      <c r="V40"/>
      <c r="W40"/>
      <c r="X40"/>
      <c r="Y40"/>
      <c r="Z40"/>
      <c r="AA40"/>
      <c r="AB40"/>
    </row>
    <row r="41" spans="1:29" x14ac:dyDescent="0.3">
      <c r="N41"/>
      <c r="O41"/>
      <c r="P41"/>
      <c r="Q41"/>
      <c r="R41"/>
      <c r="S41"/>
      <c r="T41"/>
      <c r="U41"/>
      <c r="V41"/>
      <c r="W41"/>
      <c r="X41"/>
      <c r="Y41"/>
      <c r="Z41"/>
      <c r="AA41"/>
      <c r="AB41"/>
    </row>
    <row r="42" spans="1:29" x14ac:dyDescent="0.3">
      <c r="N42"/>
      <c r="O42"/>
      <c r="P42"/>
      <c r="Q42"/>
      <c r="R42"/>
      <c r="S42"/>
      <c r="T42"/>
      <c r="U42"/>
      <c r="V42"/>
      <c r="W42"/>
      <c r="X42"/>
      <c r="Y42"/>
      <c r="Z42"/>
      <c r="AA42"/>
      <c r="AB42"/>
    </row>
    <row r="43" spans="1:29" x14ac:dyDescent="0.3">
      <c r="N43"/>
      <c r="O43"/>
      <c r="P43"/>
      <c r="Q43"/>
      <c r="R43"/>
      <c r="S43"/>
      <c r="T43"/>
      <c r="U43"/>
      <c r="V43"/>
      <c r="W43"/>
      <c r="X43"/>
      <c r="Y43"/>
      <c r="Z43"/>
      <c r="AA43"/>
      <c r="AB43"/>
    </row>
    <row r="44" spans="1:29" ht="31.2" customHeight="1" x14ac:dyDescent="0.3">
      <c r="A44" s="127" t="s">
        <v>239</v>
      </c>
      <c r="B44" s="127"/>
      <c r="C44" s="127"/>
      <c r="D44" s="127"/>
      <c r="E44" s="127"/>
      <c r="F44" s="127"/>
      <c r="G44" s="127"/>
      <c r="H44" s="127"/>
      <c r="I44" s="127"/>
      <c r="J44" s="127"/>
      <c r="K44" s="127"/>
      <c r="L44" s="127"/>
      <c r="M44" s="127"/>
      <c r="N44"/>
      <c r="O44"/>
      <c r="P44"/>
      <c r="Q44"/>
      <c r="R44"/>
      <c r="S44"/>
      <c r="T44"/>
      <c r="U44"/>
      <c r="V44"/>
      <c r="W44"/>
      <c r="X44"/>
      <c r="Y44"/>
      <c r="Z44"/>
      <c r="AA44"/>
      <c r="AB44"/>
    </row>
    <row r="45" spans="1:29" x14ac:dyDescent="0.3">
      <c r="A45" s="47"/>
      <c r="B45" s="47"/>
      <c r="C45" s="47"/>
      <c r="D45" s="47"/>
      <c r="E45" s="47"/>
      <c r="F45" s="47"/>
      <c r="G45" s="47"/>
      <c r="H45" s="47"/>
      <c r="I45" s="47"/>
      <c r="J45" s="47"/>
      <c r="K45" s="47"/>
      <c r="L45" s="47"/>
      <c r="M45" s="47"/>
      <c r="N45"/>
      <c r="O45"/>
      <c r="P45"/>
      <c r="Q45"/>
      <c r="R45"/>
      <c r="S45"/>
      <c r="T45"/>
      <c r="U45"/>
      <c r="V45"/>
      <c r="W45"/>
      <c r="X45"/>
      <c r="Y45"/>
      <c r="Z45"/>
      <c r="AA45"/>
      <c r="AB45"/>
    </row>
    <row r="46" spans="1:29" ht="16.2" x14ac:dyDescent="0.35">
      <c r="A46" s="7" t="s">
        <v>35</v>
      </c>
      <c r="B46" s="7" t="s">
        <v>81</v>
      </c>
      <c r="C46" s="9"/>
      <c r="D46" s="7"/>
      <c r="E46" s="11"/>
      <c r="F46" s="7"/>
      <c r="G46" s="7"/>
      <c r="H46" s="8"/>
      <c r="I46" s="47"/>
      <c r="J46" s="8"/>
      <c r="K46" s="8"/>
      <c r="L46" s="8"/>
      <c r="M46" s="8"/>
      <c r="N46"/>
      <c r="O46"/>
      <c r="P46"/>
      <c r="Q46"/>
      <c r="R46"/>
      <c r="S46"/>
      <c r="T46"/>
      <c r="U46"/>
      <c r="V46"/>
      <c r="W46"/>
      <c r="X46"/>
      <c r="Y46"/>
      <c r="Z46"/>
      <c r="AA46"/>
      <c r="AB46"/>
    </row>
    <row r="47" spans="1:29" ht="16.2" x14ac:dyDescent="0.35">
      <c r="A47" s="9"/>
      <c r="B47" s="9" t="s">
        <v>1</v>
      </c>
      <c r="C47" s="9"/>
      <c r="D47" s="11"/>
      <c r="E47" s="11"/>
      <c r="F47" s="7"/>
      <c r="G47" s="7"/>
      <c r="H47" s="8"/>
      <c r="I47" s="47"/>
      <c r="J47" s="8"/>
      <c r="K47" s="8"/>
      <c r="L47" s="8"/>
      <c r="M47" s="8"/>
      <c r="N47"/>
      <c r="O47"/>
      <c r="P47"/>
      <c r="Q47"/>
      <c r="R47"/>
      <c r="S47"/>
      <c r="T47"/>
      <c r="U47"/>
      <c r="V47"/>
      <c r="W47"/>
      <c r="X47"/>
      <c r="Y47"/>
      <c r="Z47"/>
      <c r="AA47"/>
      <c r="AB47"/>
    </row>
    <row r="48" spans="1:29" x14ac:dyDescent="0.3">
      <c r="B48" s="125"/>
      <c r="C48" s="125"/>
      <c r="D48" s="125"/>
      <c r="E48" s="125"/>
      <c r="F48" s="125"/>
      <c r="G48" s="125"/>
      <c r="H48" s="125"/>
      <c r="I48" s="125"/>
      <c r="J48" s="125"/>
      <c r="K48" s="125"/>
      <c r="L48" s="125"/>
      <c r="M48" s="125"/>
      <c r="N48"/>
      <c r="O48"/>
      <c r="P48"/>
      <c r="Q48"/>
      <c r="R48"/>
      <c r="S48"/>
      <c r="T48"/>
      <c r="U48"/>
      <c r="V48"/>
      <c r="W48"/>
      <c r="X48"/>
      <c r="Y48"/>
      <c r="Z48"/>
      <c r="AA48"/>
      <c r="AB48"/>
    </row>
    <row r="49" spans="2:29" x14ac:dyDescent="0.3">
      <c r="B49" s="125"/>
      <c r="C49" s="125"/>
      <c r="D49" s="125"/>
      <c r="E49" s="125"/>
      <c r="F49" s="125"/>
      <c r="G49" s="125"/>
      <c r="H49" s="125"/>
      <c r="I49" s="125"/>
      <c r="J49" s="125"/>
      <c r="K49" s="125"/>
      <c r="L49" s="125"/>
      <c r="M49" s="125"/>
      <c r="N49"/>
      <c r="O49"/>
      <c r="P49"/>
      <c r="Q49"/>
      <c r="R49"/>
      <c r="S49"/>
      <c r="T49"/>
      <c r="U49"/>
      <c r="V49"/>
      <c r="W49"/>
      <c r="X49"/>
      <c r="Y49"/>
      <c r="Z49"/>
      <c r="AA49"/>
      <c r="AB49"/>
    </row>
    <row r="50" spans="2:29" x14ac:dyDescent="0.3">
      <c r="B50" s="125"/>
      <c r="C50" s="125"/>
      <c r="D50" s="125"/>
      <c r="E50" s="125"/>
      <c r="F50" s="125"/>
      <c r="G50" s="125"/>
      <c r="H50" s="125"/>
      <c r="I50" s="125"/>
      <c r="J50" s="125"/>
      <c r="K50" s="125"/>
      <c r="L50" s="125"/>
      <c r="M50" s="125"/>
      <c r="N50"/>
      <c r="O50"/>
      <c r="P50"/>
      <c r="Q50"/>
      <c r="R50"/>
      <c r="S50"/>
      <c r="T50"/>
      <c r="U50"/>
      <c r="V50"/>
      <c r="W50"/>
      <c r="X50"/>
      <c r="Y50"/>
      <c r="Z50"/>
      <c r="AA50"/>
      <c r="AB50"/>
    </row>
    <row r="51" spans="2:29" x14ac:dyDescent="0.3">
      <c r="N51"/>
      <c r="O51"/>
      <c r="P51"/>
      <c r="Q51"/>
      <c r="R51"/>
      <c r="S51"/>
      <c r="T51"/>
      <c r="U51"/>
      <c r="V51"/>
      <c r="W51"/>
      <c r="X51"/>
      <c r="Y51"/>
      <c r="Z51"/>
      <c r="AA51"/>
      <c r="AB51"/>
    </row>
    <row r="52" spans="2:29" x14ac:dyDescent="0.3">
      <c r="N52"/>
      <c r="O52"/>
      <c r="P52"/>
      <c r="Q52"/>
      <c r="R52"/>
      <c r="S52"/>
      <c r="T52"/>
      <c r="U52"/>
      <c r="V52"/>
      <c r="W52"/>
      <c r="X52"/>
      <c r="Y52"/>
      <c r="Z52"/>
      <c r="AA52"/>
      <c r="AB52"/>
    </row>
    <row r="53" spans="2:29" x14ac:dyDescent="0.3">
      <c r="N53"/>
      <c r="O53"/>
      <c r="P53"/>
      <c r="Q53"/>
      <c r="R53"/>
      <c r="S53"/>
      <c r="T53"/>
      <c r="U53"/>
      <c r="V53"/>
      <c r="W53"/>
      <c r="X53"/>
      <c r="Y53"/>
      <c r="Z53"/>
      <c r="AA53"/>
      <c r="AB53"/>
    </row>
    <row r="54" spans="2:29" x14ac:dyDescent="0.3">
      <c r="N54"/>
      <c r="O54"/>
      <c r="P54"/>
      <c r="Q54"/>
      <c r="R54"/>
      <c r="S54"/>
      <c r="T54"/>
      <c r="U54"/>
      <c r="V54"/>
      <c r="W54"/>
      <c r="X54"/>
      <c r="Y54"/>
      <c r="Z54"/>
      <c r="AA54"/>
      <c r="AB54"/>
    </row>
    <row r="55" spans="2:29" x14ac:dyDescent="0.3">
      <c r="N55"/>
      <c r="O55"/>
      <c r="P55"/>
      <c r="Q55"/>
      <c r="R55"/>
      <c r="S55"/>
      <c r="T55"/>
      <c r="U55"/>
      <c r="V55"/>
      <c r="W55"/>
      <c r="X55"/>
      <c r="Y55"/>
      <c r="Z55"/>
      <c r="AA55"/>
      <c r="AB55"/>
      <c r="AC55" s="54"/>
    </row>
    <row r="56" spans="2:29" x14ac:dyDescent="0.3">
      <c r="N56"/>
      <c r="O56"/>
      <c r="P56"/>
      <c r="Q56"/>
      <c r="R56"/>
      <c r="S56"/>
      <c r="T56"/>
      <c r="U56"/>
      <c r="V56"/>
      <c r="W56"/>
      <c r="X56"/>
      <c r="Y56"/>
      <c r="Z56"/>
      <c r="AA56"/>
      <c r="AB56"/>
      <c r="AC56" s="54"/>
    </row>
    <row r="57" spans="2:29" x14ac:dyDescent="0.3">
      <c r="N57"/>
      <c r="O57"/>
      <c r="P57"/>
      <c r="Q57"/>
      <c r="R57"/>
      <c r="S57"/>
      <c r="T57"/>
      <c r="U57"/>
      <c r="V57"/>
      <c r="W57"/>
      <c r="X57"/>
      <c r="Y57"/>
      <c r="Z57"/>
      <c r="AA57"/>
      <c r="AB57"/>
      <c r="AC57" s="54"/>
    </row>
    <row r="58" spans="2:29" x14ac:dyDescent="0.3">
      <c r="N58"/>
      <c r="O58"/>
      <c r="P58"/>
      <c r="Q58"/>
      <c r="R58"/>
      <c r="S58"/>
      <c r="T58"/>
      <c r="U58"/>
      <c r="V58"/>
      <c r="W58"/>
      <c r="X58"/>
      <c r="Y58"/>
      <c r="Z58"/>
      <c r="AA58"/>
      <c r="AB58"/>
    </row>
    <row r="59" spans="2:29" x14ac:dyDescent="0.3">
      <c r="N59"/>
      <c r="O59"/>
      <c r="P59"/>
      <c r="Q59"/>
      <c r="R59"/>
      <c r="S59"/>
      <c r="T59"/>
      <c r="U59"/>
      <c r="V59"/>
      <c r="W59"/>
      <c r="X59"/>
      <c r="Y59"/>
      <c r="Z59"/>
      <c r="AA59"/>
      <c r="AB59"/>
    </row>
    <row r="60" spans="2:29" x14ac:dyDescent="0.3">
      <c r="N60"/>
      <c r="O60"/>
      <c r="P60"/>
      <c r="Q60"/>
      <c r="R60"/>
      <c r="S60"/>
      <c r="T60"/>
      <c r="U60"/>
      <c r="V60"/>
      <c r="W60"/>
      <c r="X60"/>
      <c r="Y60"/>
      <c r="Z60"/>
    </row>
    <row r="61" spans="2:29" x14ac:dyDescent="0.3">
      <c r="N61"/>
      <c r="O61"/>
      <c r="P61"/>
      <c r="Q61"/>
      <c r="R61"/>
      <c r="S61"/>
      <c r="T61"/>
      <c r="U61"/>
      <c r="V61"/>
      <c r="W61"/>
      <c r="X61"/>
      <c r="Y61"/>
      <c r="Z61"/>
    </row>
    <row r="62" spans="2:29" x14ac:dyDescent="0.3">
      <c r="N62"/>
      <c r="O62"/>
      <c r="P62"/>
      <c r="Q62"/>
      <c r="R62"/>
      <c r="S62"/>
      <c r="T62"/>
      <c r="U62"/>
      <c r="V62"/>
      <c r="W62"/>
      <c r="X62"/>
      <c r="Y62"/>
      <c r="Z62"/>
    </row>
    <row r="63" spans="2:29" x14ac:dyDescent="0.3">
      <c r="N63"/>
      <c r="O63"/>
      <c r="P63"/>
      <c r="Q63"/>
      <c r="R63"/>
      <c r="S63"/>
      <c r="T63"/>
      <c r="U63"/>
      <c r="V63"/>
      <c r="W63"/>
      <c r="X63"/>
      <c r="Y63"/>
      <c r="Z63"/>
    </row>
    <row r="64" spans="2:29" x14ac:dyDescent="0.3">
      <c r="N64"/>
      <c r="O64"/>
      <c r="P64"/>
      <c r="Q64"/>
      <c r="R64"/>
      <c r="S64"/>
      <c r="T64"/>
      <c r="U64"/>
      <c r="V64"/>
      <c r="W64"/>
      <c r="X64"/>
      <c r="Y64"/>
      <c r="Z64"/>
    </row>
    <row r="65" spans="14:26" x14ac:dyDescent="0.3">
      <c r="N65"/>
      <c r="O65"/>
      <c r="P65"/>
      <c r="Q65"/>
      <c r="R65"/>
      <c r="S65"/>
      <c r="T65"/>
      <c r="U65"/>
      <c r="V65"/>
      <c r="W65"/>
      <c r="X65"/>
      <c r="Y65"/>
      <c r="Z65"/>
    </row>
    <row r="66" spans="14:26" x14ac:dyDescent="0.3">
      <c r="N66"/>
      <c r="O66"/>
      <c r="P66"/>
      <c r="Q66"/>
      <c r="R66"/>
      <c r="S66"/>
      <c r="T66"/>
      <c r="U66"/>
      <c r="V66"/>
      <c r="W66"/>
      <c r="X66"/>
      <c r="Y66"/>
      <c r="Z66"/>
    </row>
    <row r="67" spans="14:26" x14ac:dyDescent="0.3">
      <c r="N67"/>
      <c r="O67"/>
      <c r="P67"/>
      <c r="Q67"/>
      <c r="R67"/>
      <c r="S67"/>
      <c r="T67"/>
      <c r="U67"/>
      <c r="V67"/>
      <c r="W67"/>
      <c r="X67"/>
      <c r="Y67"/>
      <c r="Z67"/>
    </row>
    <row r="68" spans="14:26" x14ac:dyDescent="0.3">
      <c r="N68"/>
      <c r="O68"/>
      <c r="P68"/>
      <c r="Q68"/>
      <c r="R68"/>
      <c r="S68"/>
      <c r="T68"/>
      <c r="U68"/>
      <c r="V68"/>
      <c r="W68"/>
      <c r="X68"/>
      <c r="Y68"/>
      <c r="Z68"/>
    </row>
    <row r="69" spans="14:26" x14ac:dyDescent="0.3">
      <c r="N69"/>
      <c r="O69"/>
      <c r="P69"/>
      <c r="Q69"/>
      <c r="R69"/>
      <c r="S69"/>
      <c r="T69"/>
      <c r="U69"/>
      <c r="V69"/>
      <c r="W69"/>
      <c r="X69"/>
      <c r="Y69"/>
      <c r="Z69"/>
    </row>
    <row r="70" spans="14:26" x14ac:dyDescent="0.3">
      <c r="N70"/>
      <c r="O70"/>
      <c r="P70"/>
      <c r="Q70"/>
      <c r="R70"/>
      <c r="S70"/>
      <c r="T70"/>
      <c r="U70"/>
      <c r="V70"/>
      <c r="W70"/>
      <c r="X70"/>
      <c r="Y70"/>
      <c r="Z70"/>
    </row>
    <row r="71" spans="14:26" x14ac:dyDescent="0.3">
      <c r="N71"/>
      <c r="O71"/>
      <c r="P71"/>
      <c r="Q71"/>
      <c r="R71"/>
      <c r="S71"/>
      <c r="T71"/>
      <c r="U71"/>
      <c r="V71"/>
      <c r="W71"/>
      <c r="X71"/>
      <c r="Y71"/>
      <c r="Z71"/>
    </row>
    <row r="72" spans="14:26" x14ac:dyDescent="0.3">
      <c r="N72"/>
      <c r="O72"/>
      <c r="P72"/>
      <c r="Q72"/>
      <c r="R72"/>
      <c r="S72"/>
      <c r="T72"/>
      <c r="U72"/>
      <c r="V72"/>
      <c r="W72"/>
      <c r="X72"/>
      <c r="Y72"/>
      <c r="Z72"/>
    </row>
    <row r="73" spans="14:26" x14ac:dyDescent="0.3">
      <c r="N73"/>
      <c r="O73"/>
      <c r="P73"/>
      <c r="Q73"/>
      <c r="R73"/>
      <c r="S73"/>
      <c r="T73"/>
      <c r="U73"/>
      <c r="V73"/>
      <c r="W73"/>
      <c r="X73"/>
      <c r="Y73"/>
      <c r="Z73"/>
    </row>
    <row r="74" spans="14:26" x14ac:dyDescent="0.3">
      <c r="N74"/>
      <c r="O74"/>
      <c r="P74"/>
      <c r="Q74"/>
      <c r="R74"/>
      <c r="S74"/>
      <c r="T74"/>
      <c r="U74"/>
      <c r="V74"/>
      <c r="W74"/>
      <c r="X74"/>
      <c r="Y74"/>
      <c r="Z74"/>
    </row>
    <row r="75" spans="14:26" x14ac:dyDescent="0.3">
      <c r="N75"/>
      <c r="O75"/>
      <c r="P75"/>
      <c r="Q75"/>
      <c r="R75"/>
      <c r="S75"/>
      <c r="T75"/>
      <c r="U75"/>
      <c r="V75"/>
      <c r="W75"/>
      <c r="X75"/>
      <c r="Y75"/>
      <c r="Z75"/>
    </row>
    <row r="76" spans="14:26" x14ac:dyDescent="0.3">
      <c r="N76"/>
      <c r="O76"/>
      <c r="P76"/>
      <c r="Q76"/>
      <c r="R76"/>
      <c r="S76"/>
      <c r="T76"/>
      <c r="U76"/>
      <c r="V76"/>
      <c r="W76"/>
      <c r="X76"/>
      <c r="Y76"/>
      <c r="Z76"/>
    </row>
    <row r="77" spans="14:26" x14ac:dyDescent="0.3">
      <c r="N77"/>
      <c r="O77"/>
      <c r="P77"/>
      <c r="Q77"/>
      <c r="R77"/>
      <c r="S77"/>
      <c r="T77"/>
      <c r="U77"/>
      <c r="V77"/>
      <c r="W77"/>
      <c r="X77"/>
      <c r="Y77"/>
      <c r="Z77"/>
    </row>
    <row r="78" spans="14:26" x14ac:dyDescent="0.3">
      <c r="N78"/>
      <c r="O78"/>
      <c r="P78"/>
      <c r="Q78"/>
      <c r="R78"/>
      <c r="S78"/>
      <c r="T78"/>
      <c r="U78"/>
      <c r="V78"/>
      <c r="W78"/>
      <c r="X78"/>
      <c r="Y78"/>
      <c r="Z78"/>
    </row>
    <row r="79" spans="14:26" x14ac:dyDescent="0.3">
      <c r="N79"/>
      <c r="O79"/>
      <c r="P79"/>
      <c r="Q79"/>
      <c r="R79"/>
      <c r="S79"/>
      <c r="T79"/>
      <c r="U79"/>
      <c r="V79"/>
      <c r="W79"/>
      <c r="X79"/>
      <c r="Y79"/>
      <c r="Z79"/>
    </row>
    <row r="80" spans="14:26" x14ac:dyDescent="0.3">
      <c r="N80"/>
      <c r="O80"/>
      <c r="P80"/>
      <c r="Q80"/>
      <c r="R80"/>
      <c r="S80"/>
      <c r="T80"/>
      <c r="U80"/>
      <c r="V80"/>
      <c r="W80"/>
      <c r="X80"/>
      <c r="Y80"/>
      <c r="Z80"/>
    </row>
    <row r="81" spans="14:26" x14ac:dyDescent="0.3">
      <c r="N81"/>
      <c r="O81"/>
      <c r="P81"/>
      <c r="Q81"/>
      <c r="R81"/>
      <c r="S81"/>
      <c r="T81"/>
      <c r="U81"/>
      <c r="V81"/>
      <c r="W81"/>
      <c r="X81"/>
      <c r="Y81"/>
      <c r="Z81"/>
    </row>
    <row r="82" spans="14:26" x14ac:dyDescent="0.3">
      <c r="N82"/>
      <c r="O82"/>
      <c r="P82"/>
      <c r="Q82"/>
      <c r="R82"/>
      <c r="S82"/>
      <c r="T82"/>
      <c r="U82"/>
      <c r="V82"/>
      <c r="W82"/>
      <c r="X82"/>
      <c r="Y82"/>
      <c r="Z82"/>
    </row>
    <row r="83" spans="14:26" x14ac:dyDescent="0.3">
      <c r="N83"/>
      <c r="O83"/>
      <c r="P83"/>
      <c r="Q83"/>
      <c r="R83"/>
      <c r="S83"/>
      <c r="T83"/>
      <c r="U83"/>
      <c r="V83"/>
      <c r="W83"/>
      <c r="X83"/>
      <c r="Y83"/>
      <c r="Z83"/>
    </row>
    <row r="84" spans="14:26" x14ac:dyDescent="0.3">
      <c r="N84"/>
      <c r="O84"/>
      <c r="P84"/>
      <c r="Q84"/>
      <c r="R84"/>
      <c r="S84"/>
      <c r="T84"/>
      <c r="U84"/>
      <c r="V84"/>
      <c r="W84"/>
      <c r="X84"/>
      <c r="Y84"/>
      <c r="Z84"/>
    </row>
    <row r="85" spans="14:26" x14ac:dyDescent="0.3">
      <c r="N85"/>
      <c r="O85"/>
      <c r="P85"/>
      <c r="Q85"/>
      <c r="R85"/>
      <c r="S85"/>
      <c r="T85"/>
      <c r="U85"/>
      <c r="V85"/>
      <c r="W85"/>
      <c r="X85"/>
      <c r="Y85"/>
      <c r="Z85"/>
    </row>
    <row r="86" spans="14:26" x14ac:dyDescent="0.3">
      <c r="N86"/>
      <c r="O86"/>
      <c r="P86"/>
      <c r="Q86"/>
      <c r="R86"/>
      <c r="S86"/>
      <c r="T86"/>
      <c r="U86"/>
      <c r="V86"/>
      <c r="W86"/>
      <c r="X86"/>
      <c r="Y86"/>
      <c r="Z86"/>
    </row>
    <row r="87" spans="14:26" x14ac:dyDescent="0.3">
      <c r="N87"/>
      <c r="O87"/>
      <c r="P87"/>
      <c r="Q87"/>
      <c r="R87"/>
      <c r="S87"/>
      <c r="T87"/>
      <c r="U87"/>
      <c r="V87"/>
      <c r="W87"/>
      <c r="X87"/>
      <c r="Y87"/>
      <c r="Z87"/>
    </row>
    <row r="88" spans="14:26" x14ac:dyDescent="0.3">
      <c r="N88"/>
      <c r="O88"/>
      <c r="P88"/>
      <c r="Q88"/>
      <c r="R88"/>
      <c r="S88"/>
      <c r="T88"/>
      <c r="U88"/>
      <c r="V88"/>
      <c r="W88"/>
      <c r="X88"/>
      <c r="Y88"/>
      <c r="Z88"/>
    </row>
    <row r="89" spans="14:26" x14ac:dyDescent="0.3">
      <c r="N89"/>
      <c r="O89"/>
      <c r="P89"/>
      <c r="Q89"/>
      <c r="R89"/>
      <c r="S89"/>
      <c r="T89"/>
      <c r="U89"/>
      <c r="V89"/>
      <c r="W89"/>
      <c r="X89"/>
      <c r="Y89"/>
      <c r="Z89"/>
    </row>
    <row r="90" spans="14:26" x14ac:dyDescent="0.3">
      <c r="N90"/>
      <c r="O90"/>
      <c r="P90"/>
      <c r="Q90"/>
      <c r="R90"/>
      <c r="S90"/>
      <c r="T90"/>
      <c r="U90"/>
      <c r="V90"/>
      <c r="W90"/>
      <c r="X90"/>
      <c r="Y90"/>
      <c r="Z90"/>
    </row>
    <row r="91" spans="14:26" x14ac:dyDescent="0.3">
      <c r="N91"/>
      <c r="O91"/>
      <c r="P91"/>
      <c r="Q91"/>
      <c r="R91"/>
      <c r="S91"/>
      <c r="T91"/>
      <c r="U91"/>
      <c r="V91"/>
      <c r="W91"/>
      <c r="X91"/>
      <c r="Y91"/>
      <c r="Z91"/>
    </row>
    <row r="92" spans="14:26" x14ac:dyDescent="0.3">
      <c r="N92"/>
      <c r="O92"/>
      <c r="P92"/>
      <c r="Q92"/>
      <c r="R92"/>
      <c r="S92"/>
      <c r="T92"/>
      <c r="U92"/>
      <c r="V92"/>
      <c r="W92"/>
      <c r="X92"/>
      <c r="Y92"/>
      <c r="Z92"/>
    </row>
    <row r="93" spans="14:26" x14ac:dyDescent="0.3">
      <c r="N93"/>
      <c r="O93"/>
      <c r="P93"/>
      <c r="Q93"/>
      <c r="R93"/>
      <c r="S93"/>
      <c r="T93"/>
      <c r="U93"/>
      <c r="V93"/>
      <c r="W93"/>
      <c r="X93"/>
      <c r="Y93"/>
      <c r="Z93"/>
    </row>
    <row r="94" spans="14:26" x14ac:dyDescent="0.3">
      <c r="N94"/>
      <c r="O94"/>
      <c r="P94"/>
      <c r="Q94"/>
      <c r="R94"/>
      <c r="S94"/>
      <c r="T94"/>
      <c r="U94"/>
      <c r="V94"/>
      <c r="W94"/>
      <c r="X94"/>
      <c r="Y94"/>
      <c r="Z94"/>
    </row>
    <row r="95" spans="14:26" x14ac:dyDescent="0.3">
      <c r="N95"/>
      <c r="O95"/>
      <c r="P95"/>
      <c r="Q95"/>
      <c r="R95"/>
      <c r="S95"/>
      <c r="T95"/>
      <c r="U95"/>
      <c r="V95"/>
      <c r="W95"/>
      <c r="X95"/>
      <c r="Y95"/>
      <c r="Z95"/>
    </row>
    <row r="96" spans="14:26" x14ac:dyDescent="0.3">
      <c r="N96"/>
      <c r="O96"/>
      <c r="P96"/>
      <c r="Q96"/>
      <c r="R96"/>
      <c r="S96"/>
      <c r="T96"/>
      <c r="U96"/>
      <c r="V96"/>
      <c r="W96"/>
      <c r="X96"/>
      <c r="Y96"/>
      <c r="Z96"/>
    </row>
    <row r="97" spans="13:26" x14ac:dyDescent="0.3">
      <c r="N97"/>
      <c r="O97"/>
      <c r="P97"/>
      <c r="Q97"/>
      <c r="R97"/>
      <c r="S97"/>
      <c r="T97"/>
      <c r="U97"/>
      <c r="V97"/>
      <c r="W97"/>
      <c r="X97"/>
      <c r="Y97"/>
      <c r="Z97"/>
    </row>
    <row r="98" spans="13:26" x14ac:dyDescent="0.3">
      <c r="N98"/>
      <c r="O98"/>
      <c r="P98"/>
      <c r="Q98"/>
      <c r="R98"/>
      <c r="S98"/>
      <c r="T98"/>
      <c r="U98"/>
      <c r="V98"/>
      <c r="W98"/>
      <c r="X98"/>
      <c r="Y98"/>
      <c r="Z98"/>
    </row>
    <row r="99" spans="13:26" x14ac:dyDescent="0.3">
      <c r="N99"/>
      <c r="O99"/>
      <c r="P99"/>
      <c r="Q99"/>
      <c r="R99"/>
      <c r="S99"/>
      <c r="T99"/>
      <c r="U99"/>
      <c r="V99"/>
      <c r="W99"/>
      <c r="X99"/>
      <c r="Y99"/>
      <c r="Z99"/>
    </row>
    <row r="100" spans="13:26" x14ac:dyDescent="0.3">
      <c r="M100"/>
      <c r="N100"/>
      <c r="O100"/>
      <c r="P100"/>
      <c r="Q100"/>
      <c r="R100"/>
      <c r="S100"/>
      <c r="T100"/>
      <c r="U100"/>
      <c r="V100"/>
      <c r="W100"/>
      <c r="X100"/>
      <c r="Y100"/>
      <c r="Z100"/>
    </row>
    <row r="101" spans="13:26" x14ac:dyDescent="0.3">
      <c r="M101"/>
      <c r="N101"/>
      <c r="O101"/>
      <c r="P101"/>
      <c r="Q101"/>
      <c r="R101"/>
      <c r="S101"/>
      <c r="T101"/>
      <c r="U101"/>
      <c r="V101"/>
      <c r="W101"/>
      <c r="X101"/>
      <c r="Y101"/>
      <c r="Z101"/>
    </row>
    <row r="102" spans="13:26" x14ac:dyDescent="0.3">
      <c r="M102"/>
      <c r="N102"/>
      <c r="O102"/>
      <c r="P102"/>
      <c r="Q102"/>
      <c r="R102"/>
      <c r="S102"/>
      <c r="T102"/>
      <c r="U102"/>
      <c r="V102"/>
      <c r="W102"/>
      <c r="X102"/>
      <c r="Y102"/>
      <c r="Z102"/>
    </row>
    <row r="103" spans="13:26" x14ac:dyDescent="0.3">
      <c r="M103"/>
      <c r="N103"/>
      <c r="O103"/>
      <c r="P103"/>
      <c r="Q103"/>
      <c r="R103"/>
      <c r="S103"/>
      <c r="T103"/>
      <c r="U103"/>
      <c r="V103"/>
      <c r="W103"/>
      <c r="X103"/>
      <c r="Y103"/>
      <c r="Z103"/>
    </row>
    <row r="104" spans="13:26" x14ac:dyDescent="0.3">
      <c r="M104"/>
      <c r="N104"/>
      <c r="O104"/>
      <c r="P104"/>
      <c r="Q104"/>
      <c r="R104"/>
      <c r="S104"/>
      <c r="T104"/>
      <c r="U104"/>
      <c r="V104"/>
      <c r="W104"/>
      <c r="X104"/>
      <c r="Y104"/>
      <c r="Z104"/>
    </row>
    <row r="105" spans="13:26" x14ac:dyDescent="0.3">
      <c r="M105"/>
      <c r="N105"/>
      <c r="O105"/>
      <c r="P105"/>
      <c r="Q105"/>
      <c r="R105"/>
      <c r="S105"/>
      <c r="T105"/>
      <c r="U105"/>
      <c r="V105"/>
      <c r="W105"/>
      <c r="X105"/>
      <c r="Y105"/>
      <c r="Z105"/>
    </row>
    <row r="106" spans="13:26" x14ac:dyDescent="0.3">
      <c r="M106"/>
      <c r="N106"/>
      <c r="O106"/>
      <c r="P106"/>
      <c r="Q106"/>
      <c r="R106"/>
      <c r="S106"/>
      <c r="T106"/>
      <c r="U106"/>
      <c r="V106"/>
      <c r="W106"/>
      <c r="X106"/>
      <c r="Y106"/>
      <c r="Z106"/>
    </row>
    <row r="107" spans="13:26" x14ac:dyDescent="0.3">
      <c r="M107"/>
      <c r="N107"/>
      <c r="O107"/>
      <c r="P107"/>
      <c r="Q107"/>
      <c r="R107"/>
      <c r="S107"/>
      <c r="T107"/>
      <c r="U107"/>
      <c r="V107"/>
      <c r="W107"/>
      <c r="X107"/>
      <c r="Y107"/>
      <c r="Z107"/>
    </row>
    <row r="108" spans="13:26" x14ac:dyDescent="0.3">
      <c r="M108"/>
      <c r="N108"/>
      <c r="O108"/>
      <c r="P108"/>
      <c r="Q108"/>
      <c r="R108"/>
      <c r="S108"/>
      <c r="T108"/>
      <c r="U108"/>
      <c r="V108"/>
      <c r="W108"/>
      <c r="X108"/>
      <c r="Y108"/>
      <c r="Z108"/>
    </row>
    <row r="109" spans="13:26" x14ac:dyDescent="0.3">
      <c r="M109"/>
      <c r="N109"/>
      <c r="O109"/>
      <c r="P109"/>
      <c r="Q109"/>
      <c r="R109"/>
      <c r="S109"/>
      <c r="T109"/>
      <c r="U109"/>
      <c r="V109"/>
      <c r="W109"/>
      <c r="X109"/>
      <c r="Y109"/>
      <c r="Z109"/>
    </row>
    <row r="110" spans="13:26" x14ac:dyDescent="0.3">
      <c r="M110"/>
      <c r="N110"/>
      <c r="O110"/>
      <c r="P110"/>
      <c r="Q110"/>
      <c r="R110"/>
      <c r="S110"/>
      <c r="T110"/>
      <c r="U110"/>
      <c r="V110"/>
      <c r="W110"/>
      <c r="X110"/>
      <c r="Y110"/>
      <c r="Z110"/>
    </row>
    <row r="111" spans="13:26" x14ac:dyDescent="0.3">
      <c r="M111"/>
      <c r="N111"/>
      <c r="O111"/>
      <c r="P111"/>
      <c r="Q111"/>
      <c r="R111"/>
      <c r="S111"/>
      <c r="T111"/>
      <c r="U111"/>
      <c r="V111"/>
      <c r="W111"/>
      <c r="X111"/>
      <c r="Y111"/>
      <c r="Z111"/>
    </row>
    <row r="112" spans="13:26" x14ac:dyDescent="0.3">
      <c r="M112"/>
      <c r="N112"/>
      <c r="O112"/>
      <c r="P112"/>
      <c r="Q112"/>
      <c r="R112"/>
      <c r="S112"/>
      <c r="T112"/>
      <c r="U112"/>
      <c r="V112"/>
      <c r="W112"/>
      <c r="X112"/>
      <c r="Y112"/>
      <c r="Z112"/>
    </row>
    <row r="113" spans="13:26" x14ac:dyDescent="0.3">
      <c r="M113"/>
      <c r="N113"/>
      <c r="O113"/>
      <c r="P113"/>
      <c r="Q113"/>
      <c r="R113"/>
      <c r="S113"/>
      <c r="T113"/>
      <c r="U113"/>
      <c r="V113"/>
      <c r="W113"/>
      <c r="X113"/>
      <c r="Y113"/>
      <c r="Z113"/>
    </row>
    <row r="114" spans="13:26" x14ac:dyDescent="0.3">
      <c r="M114"/>
      <c r="N114"/>
      <c r="O114"/>
      <c r="P114"/>
      <c r="Q114"/>
      <c r="R114"/>
      <c r="S114"/>
      <c r="T114"/>
      <c r="U114"/>
      <c r="V114"/>
      <c r="W114"/>
      <c r="X114"/>
      <c r="Y114"/>
      <c r="Z114"/>
    </row>
    <row r="115" spans="13:26" x14ac:dyDescent="0.3">
      <c r="M115"/>
      <c r="N115"/>
      <c r="O115"/>
      <c r="P115"/>
      <c r="Q115"/>
      <c r="R115"/>
      <c r="S115"/>
      <c r="T115"/>
      <c r="U115"/>
      <c r="V115"/>
      <c r="W115"/>
      <c r="X115"/>
      <c r="Y115"/>
      <c r="Z115"/>
    </row>
    <row r="116" spans="13:26" x14ac:dyDescent="0.3">
      <c r="M116"/>
      <c r="N116"/>
      <c r="O116"/>
      <c r="P116"/>
      <c r="Q116"/>
      <c r="R116"/>
      <c r="S116"/>
      <c r="T116"/>
      <c r="U116"/>
      <c r="V116"/>
      <c r="W116"/>
      <c r="X116"/>
      <c r="Y116"/>
      <c r="Z116"/>
    </row>
    <row r="117" spans="13:26" x14ac:dyDescent="0.3">
      <c r="M117"/>
      <c r="N117"/>
      <c r="O117"/>
      <c r="P117"/>
      <c r="Q117"/>
      <c r="R117"/>
      <c r="S117"/>
      <c r="T117"/>
      <c r="U117"/>
      <c r="V117"/>
      <c r="W117"/>
      <c r="X117"/>
      <c r="Y117"/>
      <c r="Z117"/>
    </row>
    <row r="118" spans="13:26" x14ac:dyDescent="0.3">
      <c r="M118"/>
      <c r="N118"/>
      <c r="O118"/>
      <c r="P118"/>
      <c r="Q118"/>
      <c r="R118"/>
      <c r="S118"/>
      <c r="T118"/>
      <c r="U118"/>
      <c r="V118"/>
      <c r="W118"/>
      <c r="X118"/>
      <c r="Y118"/>
      <c r="Z118"/>
    </row>
    <row r="119" spans="13:26" x14ac:dyDescent="0.3">
      <c r="M119"/>
      <c r="N119"/>
      <c r="O119"/>
      <c r="P119"/>
      <c r="Q119"/>
      <c r="R119"/>
      <c r="S119"/>
      <c r="T119"/>
      <c r="U119"/>
      <c r="V119"/>
      <c r="W119"/>
      <c r="X119"/>
      <c r="Y119"/>
      <c r="Z119"/>
    </row>
    <row r="120" spans="13:26" x14ac:dyDescent="0.3">
      <c r="M120"/>
      <c r="N120"/>
      <c r="O120"/>
      <c r="P120"/>
      <c r="Q120"/>
      <c r="R120"/>
      <c r="S120"/>
      <c r="T120"/>
      <c r="U120"/>
      <c r="V120"/>
      <c r="W120"/>
      <c r="X120"/>
      <c r="Y120"/>
      <c r="Z120"/>
    </row>
    <row r="121" spans="13:26" x14ac:dyDescent="0.3">
      <c r="M121"/>
      <c r="N121"/>
      <c r="O121"/>
      <c r="P121"/>
      <c r="Q121"/>
      <c r="R121"/>
      <c r="S121"/>
      <c r="T121"/>
      <c r="U121"/>
      <c r="V121"/>
      <c r="W121"/>
      <c r="X121"/>
      <c r="Y121"/>
      <c r="Z121"/>
    </row>
    <row r="122" spans="13:26" x14ac:dyDescent="0.3">
      <c r="M122"/>
      <c r="N122"/>
      <c r="O122"/>
      <c r="P122"/>
      <c r="Q122"/>
      <c r="R122"/>
      <c r="S122"/>
      <c r="T122"/>
      <c r="U122"/>
      <c r="V122"/>
      <c r="W122"/>
      <c r="X122"/>
      <c r="Y122"/>
      <c r="Z122"/>
    </row>
    <row r="123" spans="13:26" x14ac:dyDescent="0.3">
      <c r="M123"/>
      <c r="N123"/>
      <c r="O123"/>
      <c r="P123"/>
      <c r="Q123"/>
      <c r="R123"/>
      <c r="S123"/>
      <c r="T123"/>
      <c r="U123"/>
      <c r="V123"/>
      <c r="W123"/>
      <c r="X123"/>
      <c r="Y123"/>
      <c r="Z123"/>
    </row>
    <row r="124" spans="13:26" x14ac:dyDescent="0.3">
      <c r="M124"/>
      <c r="N124"/>
      <c r="O124"/>
      <c r="P124"/>
      <c r="Q124"/>
      <c r="R124"/>
      <c r="S124"/>
      <c r="T124"/>
      <c r="U124"/>
      <c r="V124"/>
      <c r="W124"/>
      <c r="X124"/>
      <c r="Y124"/>
      <c r="Z124"/>
    </row>
    <row r="125" spans="13:26" x14ac:dyDescent="0.3">
      <c r="M125"/>
      <c r="N125"/>
      <c r="O125"/>
      <c r="P125"/>
      <c r="Q125"/>
      <c r="R125"/>
      <c r="S125"/>
      <c r="T125"/>
      <c r="U125"/>
      <c r="V125"/>
      <c r="W125"/>
      <c r="X125"/>
      <c r="Y125"/>
      <c r="Z125"/>
    </row>
    <row r="126" spans="13:26" x14ac:dyDescent="0.3">
      <c r="M126"/>
      <c r="N126"/>
      <c r="O126"/>
      <c r="P126"/>
      <c r="Q126"/>
      <c r="R126"/>
      <c r="S126"/>
      <c r="T126"/>
      <c r="U126"/>
      <c r="V126"/>
      <c r="W126"/>
      <c r="X126"/>
      <c r="Y126"/>
      <c r="Z126"/>
    </row>
    <row r="127" spans="13:26" x14ac:dyDescent="0.3">
      <c r="M127"/>
      <c r="N127"/>
      <c r="O127"/>
      <c r="P127"/>
      <c r="Q127"/>
      <c r="R127"/>
      <c r="S127"/>
      <c r="T127"/>
      <c r="U127"/>
      <c r="V127"/>
      <c r="W127"/>
      <c r="X127"/>
      <c r="Y127"/>
      <c r="Z127"/>
    </row>
    <row r="128" spans="13:26" x14ac:dyDescent="0.3">
      <c r="M128"/>
      <c r="N128"/>
      <c r="O128"/>
      <c r="P128"/>
      <c r="Q128"/>
      <c r="R128"/>
      <c r="S128"/>
      <c r="T128"/>
      <c r="U128"/>
      <c r="V128"/>
      <c r="W128"/>
      <c r="X128"/>
      <c r="Y128"/>
      <c r="Z128"/>
    </row>
    <row r="129" spans="1:26" x14ac:dyDescent="0.3">
      <c r="M129"/>
      <c r="N129"/>
      <c r="O129"/>
      <c r="P129"/>
      <c r="Q129"/>
      <c r="R129"/>
      <c r="S129"/>
      <c r="T129"/>
      <c r="U129"/>
      <c r="V129"/>
      <c r="W129"/>
      <c r="X129"/>
      <c r="Y129"/>
      <c r="Z129"/>
    </row>
    <row r="136" spans="1:26" x14ac:dyDescent="0.3">
      <c r="A136"/>
      <c r="B136"/>
      <c r="C136"/>
      <c r="D136"/>
      <c r="E136"/>
      <c r="F136"/>
      <c r="G136"/>
      <c r="H136"/>
      <c r="I136"/>
      <c r="J136"/>
      <c r="K136"/>
      <c r="L136"/>
    </row>
    <row r="137" spans="1:26" x14ac:dyDescent="0.3">
      <c r="A137"/>
      <c r="B137"/>
      <c r="C137"/>
      <c r="D137"/>
      <c r="E137"/>
      <c r="F137"/>
      <c r="G137"/>
      <c r="H137"/>
      <c r="I137"/>
      <c r="J137"/>
      <c r="K137"/>
      <c r="L137"/>
    </row>
    <row r="138" spans="1:26" x14ac:dyDescent="0.3">
      <c r="A138"/>
      <c r="B138"/>
      <c r="C138"/>
      <c r="D138"/>
      <c r="E138"/>
      <c r="F138"/>
      <c r="G138"/>
      <c r="H138"/>
      <c r="I138"/>
      <c r="J138"/>
      <c r="K138"/>
      <c r="L138"/>
    </row>
    <row r="139" spans="1:26" x14ac:dyDescent="0.3">
      <c r="A139"/>
      <c r="B139"/>
      <c r="C139"/>
      <c r="D139"/>
      <c r="E139"/>
      <c r="F139"/>
      <c r="G139"/>
      <c r="H139"/>
      <c r="I139"/>
      <c r="J139"/>
      <c r="K139"/>
      <c r="L139"/>
    </row>
    <row r="140" spans="1:26" x14ac:dyDescent="0.3">
      <c r="A140"/>
      <c r="B140"/>
      <c r="C140"/>
      <c r="D140"/>
      <c r="E140"/>
      <c r="F140"/>
      <c r="G140"/>
      <c r="H140"/>
      <c r="I140"/>
      <c r="J140"/>
      <c r="K140"/>
      <c r="L140"/>
    </row>
    <row r="141" spans="1:26" x14ac:dyDescent="0.3">
      <c r="A141"/>
      <c r="B141"/>
      <c r="C141"/>
      <c r="D141"/>
      <c r="E141"/>
      <c r="F141"/>
      <c r="G141"/>
      <c r="H141"/>
      <c r="I141"/>
      <c r="J141"/>
      <c r="K141"/>
      <c r="L141"/>
    </row>
    <row r="142" spans="1:26" x14ac:dyDescent="0.3">
      <c r="A142"/>
      <c r="B142"/>
      <c r="C142"/>
      <c r="D142"/>
      <c r="E142"/>
      <c r="F142"/>
      <c r="G142"/>
      <c r="H142"/>
      <c r="I142"/>
      <c r="J142"/>
      <c r="K142"/>
      <c r="L142"/>
    </row>
    <row r="143" spans="1:26" x14ac:dyDescent="0.3">
      <c r="A143"/>
      <c r="B143"/>
      <c r="C143"/>
      <c r="D143"/>
      <c r="E143"/>
      <c r="F143"/>
      <c r="G143"/>
      <c r="H143"/>
      <c r="I143"/>
      <c r="J143"/>
      <c r="K143"/>
      <c r="L143"/>
    </row>
    <row r="144" spans="1:26" x14ac:dyDescent="0.3">
      <c r="A144"/>
      <c r="B144"/>
      <c r="C144"/>
      <c r="D144"/>
      <c r="E144"/>
      <c r="F144"/>
      <c r="G144"/>
      <c r="H144"/>
      <c r="I144"/>
      <c r="J144"/>
      <c r="K144"/>
      <c r="L144"/>
    </row>
    <row r="145" spans="1:12" x14ac:dyDescent="0.3">
      <c r="A145"/>
      <c r="B145"/>
      <c r="C145"/>
      <c r="D145"/>
      <c r="E145"/>
      <c r="F145"/>
      <c r="G145"/>
      <c r="H145"/>
      <c r="I145"/>
      <c r="J145"/>
      <c r="K145"/>
      <c r="L145"/>
    </row>
    <row r="146" spans="1:12" x14ac:dyDescent="0.3">
      <c r="A146"/>
      <c r="B146"/>
      <c r="C146"/>
      <c r="D146"/>
      <c r="E146"/>
      <c r="F146"/>
      <c r="G146"/>
      <c r="H146"/>
      <c r="I146"/>
    </row>
    <row r="147" spans="1:12" x14ac:dyDescent="0.3">
      <c r="A147"/>
      <c r="B147"/>
      <c r="C147"/>
      <c r="D147"/>
      <c r="E147"/>
      <c r="F147"/>
      <c r="G147"/>
      <c r="H147"/>
      <c r="I147"/>
    </row>
    <row r="148" spans="1:12" x14ac:dyDescent="0.3">
      <c r="A148"/>
      <c r="B148"/>
      <c r="C148"/>
      <c r="D148"/>
      <c r="E148"/>
      <c r="F148"/>
      <c r="G148"/>
      <c r="H148"/>
      <c r="I148"/>
    </row>
    <row r="149" spans="1:12" x14ac:dyDescent="0.3">
      <c r="A149"/>
      <c r="B149"/>
      <c r="C149"/>
      <c r="D149"/>
      <c r="E149"/>
      <c r="F149"/>
      <c r="G149"/>
      <c r="H149"/>
      <c r="I149"/>
    </row>
    <row r="150" spans="1:12" x14ac:dyDescent="0.3">
      <c r="A150"/>
      <c r="B150"/>
      <c r="C150"/>
      <c r="D150"/>
      <c r="E150"/>
      <c r="F150"/>
      <c r="G150"/>
      <c r="H150"/>
      <c r="I150"/>
    </row>
    <row r="151" spans="1:12" x14ac:dyDescent="0.3">
      <c r="A151"/>
      <c r="B151"/>
      <c r="C151"/>
      <c r="D151"/>
      <c r="E151"/>
      <c r="F151"/>
      <c r="G151"/>
      <c r="H151"/>
      <c r="I151"/>
    </row>
    <row r="152" spans="1:12" x14ac:dyDescent="0.3">
      <c r="A152"/>
      <c r="B152"/>
      <c r="C152"/>
      <c r="D152"/>
      <c r="E152"/>
      <c r="F152"/>
      <c r="G152"/>
      <c r="H152"/>
      <c r="I152"/>
    </row>
    <row r="153" spans="1:12" x14ac:dyDescent="0.3">
      <c r="A153"/>
      <c r="B153"/>
      <c r="C153"/>
      <c r="D153"/>
      <c r="E153"/>
      <c r="F153"/>
      <c r="G153"/>
      <c r="H153"/>
      <c r="I153"/>
    </row>
    <row r="154" spans="1:12" x14ac:dyDescent="0.3">
      <c r="A154"/>
      <c r="B154"/>
      <c r="C154"/>
      <c r="D154"/>
      <c r="E154"/>
      <c r="F154"/>
      <c r="G154"/>
      <c r="H154"/>
      <c r="I154"/>
    </row>
    <row r="155" spans="1:12" x14ac:dyDescent="0.3">
      <c r="A155"/>
      <c r="B155"/>
      <c r="C155"/>
      <c r="D155"/>
      <c r="E155"/>
      <c r="F155"/>
      <c r="G155"/>
      <c r="H155"/>
      <c r="I155"/>
    </row>
    <row r="156" spans="1:12" x14ac:dyDescent="0.3">
      <c r="A156"/>
      <c r="B156"/>
      <c r="C156"/>
      <c r="D156"/>
      <c r="E156"/>
      <c r="F156"/>
      <c r="G156"/>
      <c r="H156"/>
      <c r="I156"/>
    </row>
    <row r="157" spans="1:12" x14ac:dyDescent="0.3">
      <c r="A157"/>
      <c r="B157"/>
      <c r="C157"/>
      <c r="D157"/>
      <c r="E157"/>
      <c r="F157"/>
      <c r="G157"/>
      <c r="H157"/>
      <c r="I157"/>
    </row>
    <row r="158" spans="1:12" x14ac:dyDescent="0.3">
      <c r="A158"/>
      <c r="B158"/>
      <c r="C158"/>
      <c r="D158"/>
      <c r="E158"/>
      <c r="F158"/>
      <c r="G158"/>
      <c r="H158"/>
      <c r="I158"/>
    </row>
    <row r="159" spans="1:12" x14ac:dyDescent="0.3">
      <c r="A159"/>
      <c r="B159"/>
      <c r="C159"/>
      <c r="D159"/>
      <c r="E159"/>
      <c r="F159"/>
      <c r="G159"/>
      <c r="H159"/>
      <c r="I159"/>
    </row>
    <row r="160" spans="1:12" x14ac:dyDescent="0.3">
      <c r="A160"/>
      <c r="B160"/>
      <c r="C160"/>
      <c r="D160"/>
      <c r="E160"/>
      <c r="F160"/>
      <c r="G160"/>
      <c r="H160"/>
      <c r="I160"/>
    </row>
    <row r="161" spans="1:9" x14ac:dyDescent="0.3">
      <c r="A161"/>
      <c r="B161"/>
      <c r="C161"/>
      <c r="D161"/>
      <c r="E161"/>
      <c r="F161"/>
      <c r="G161"/>
      <c r="H161"/>
      <c r="I161"/>
    </row>
    <row r="162" spans="1:9" x14ac:dyDescent="0.3">
      <c r="A162"/>
      <c r="B162"/>
      <c r="C162"/>
      <c r="D162"/>
      <c r="E162"/>
      <c r="F162"/>
      <c r="G162"/>
      <c r="H162"/>
      <c r="I162"/>
    </row>
    <row r="163" spans="1:9" x14ac:dyDescent="0.3">
      <c r="A163"/>
      <c r="B163"/>
      <c r="C163"/>
      <c r="D163"/>
      <c r="E163"/>
      <c r="F163"/>
      <c r="G163"/>
      <c r="H163"/>
      <c r="I163"/>
    </row>
    <row r="164" spans="1:9" x14ac:dyDescent="0.3">
      <c r="A164"/>
      <c r="B164"/>
      <c r="C164"/>
      <c r="D164"/>
      <c r="E164"/>
      <c r="F164"/>
      <c r="G164"/>
      <c r="H164"/>
      <c r="I164"/>
    </row>
    <row r="165" spans="1:9" x14ac:dyDescent="0.3">
      <c r="A165"/>
      <c r="B165"/>
      <c r="C165"/>
      <c r="D165"/>
      <c r="E165"/>
      <c r="F165"/>
      <c r="G165"/>
      <c r="H165"/>
      <c r="I165"/>
    </row>
    <row r="166" spans="1:9" x14ac:dyDescent="0.3">
      <c r="A166"/>
      <c r="B166"/>
      <c r="C166"/>
      <c r="D166"/>
      <c r="E166"/>
      <c r="F166"/>
      <c r="G166"/>
      <c r="H166"/>
      <c r="I166"/>
    </row>
    <row r="167" spans="1:9" x14ac:dyDescent="0.3">
      <c r="A167"/>
      <c r="B167"/>
      <c r="C167"/>
      <c r="D167"/>
      <c r="E167"/>
      <c r="F167"/>
      <c r="G167"/>
      <c r="H167"/>
      <c r="I167"/>
    </row>
    <row r="168" spans="1:9" x14ac:dyDescent="0.3">
      <c r="A168"/>
      <c r="B168"/>
      <c r="C168"/>
      <c r="D168"/>
      <c r="E168"/>
      <c r="F168"/>
      <c r="G168"/>
      <c r="H168"/>
      <c r="I168"/>
    </row>
    <row r="169" spans="1:9" x14ac:dyDescent="0.3">
      <c r="A169"/>
      <c r="B169"/>
      <c r="C169"/>
      <c r="D169"/>
      <c r="E169"/>
      <c r="F169"/>
      <c r="G169"/>
      <c r="H169"/>
      <c r="I169"/>
    </row>
    <row r="170" spans="1:9" x14ac:dyDescent="0.3">
      <c r="A170"/>
      <c r="B170"/>
      <c r="C170"/>
      <c r="D170"/>
      <c r="E170"/>
      <c r="F170"/>
      <c r="G170"/>
      <c r="H170"/>
      <c r="I170"/>
    </row>
    <row r="171" spans="1:9" x14ac:dyDescent="0.3">
      <c r="A171"/>
      <c r="B171"/>
      <c r="C171"/>
      <c r="D171"/>
      <c r="E171"/>
      <c r="F171"/>
      <c r="G171"/>
      <c r="H171"/>
      <c r="I171"/>
    </row>
    <row r="172" spans="1:9" x14ac:dyDescent="0.3">
      <c r="A172"/>
      <c r="B172"/>
      <c r="C172"/>
      <c r="D172"/>
      <c r="E172"/>
      <c r="F172"/>
      <c r="G172"/>
      <c r="H172"/>
      <c r="I172"/>
    </row>
    <row r="173" spans="1:9" x14ac:dyDescent="0.3">
      <c r="A173"/>
      <c r="B173"/>
      <c r="C173"/>
      <c r="D173"/>
      <c r="E173"/>
      <c r="F173"/>
      <c r="G173"/>
      <c r="H173"/>
      <c r="I173"/>
    </row>
    <row r="174" spans="1:9" x14ac:dyDescent="0.3">
      <c r="A174"/>
      <c r="B174"/>
      <c r="C174"/>
      <c r="D174"/>
      <c r="E174"/>
      <c r="F174"/>
      <c r="G174"/>
      <c r="H174"/>
      <c r="I174"/>
    </row>
    <row r="175" spans="1:9" x14ac:dyDescent="0.3">
      <c r="A175"/>
      <c r="B175"/>
      <c r="C175"/>
      <c r="D175"/>
      <c r="E175"/>
      <c r="F175"/>
      <c r="G175"/>
      <c r="H175"/>
      <c r="I175"/>
    </row>
    <row r="176" spans="1:9" x14ac:dyDescent="0.3">
      <c r="A176"/>
      <c r="B176"/>
      <c r="C176"/>
      <c r="D176"/>
      <c r="E176"/>
      <c r="F176"/>
      <c r="G176"/>
      <c r="H176"/>
      <c r="I176"/>
    </row>
    <row r="177" spans="1:9" x14ac:dyDescent="0.3">
      <c r="A177"/>
      <c r="B177"/>
      <c r="C177"/>
      <c r="D177"/>
      <c r="E177"/>
      <c r="F177"/>
      <c r="G177"/>
      <c r="H177"/>
      <c r="I177"/>
    </row>
    <row r="178" spans="1:9" x14ac:dyDescent="0.3">
      <c r="A178"/>
      <c r="B178"/>
      <c r="C178"/>
      <c r="D178"/>
      <c r="E178"/>
      <c r="F178"/>
      <c r="G178"/>
      <c r="H178"/>
      <c r="I178"/>
    </row>
    <row r="179" spans="1:9" x14ac:dyDescent="0.3">
      <c r="A179"/>
      <c r="B179"/>
      <c r="C179"/>
      <c r="D179"/>
      <c r="E179"/>
      <c r="F179"/>
      <c r="G179"/>
      <c r="H179"/>
      <c r="I179"/>
    </row>
    <row r="180" spans="1:9" x14ac:dyDescent="0.3">
      <c r="A180"/>
      <c r="B180"/>
      <c r="C180"/>
      <c r="D180"/>
      <c r="E180"/>
      <c r="F180"/>
      <c r="G180"/>
      <c r="H180"/>
      <c r="I180"/>
    </row>
    <row r="181" spans="1:9" x14ac:dyDescent="0.3">
      <c r="A181"/>
      <c r="B181"/>
      <c r="C181"/>
      <c r="D181"/>
      <c r="E181"/>
      <c r="F181"/>
      <c r="G181"/>
      <c r="H181"/>
      <c r="I181"/>
    </row>
    <row r="182" spans="1:9" x14ac:dyDescent="0.3">
      <c r="A182"/>
      <c r="B182"/>
      <c r="C182"/>
      <c r="D182"/>
      <c r="E182"/>
      <c r="F182"/>
      <c r="G182"/>
      <c r="H182"/>
      <c r="I182"/>
    </row>
  </sheetData>
  <mergeCells count="3">
    <mergeCell ref="A44:M44"/>
    <mergeCell ref="B48:M50"/>
    <mergeCell ref="B24:M26"/>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F1A6-8CC0-4DC0-BAA4-4905177446A6}">
  <dimension ref="A1:AA154"/>
  <sheetViews>
    <sheetView zoomScaleNormal="100" workbookViewId="0"/>
  </sheetViews>
  <sheetFormatPr defaultColWidth="9.109375" defaultRowHeight="15.6" x14ac:dyDescent="0.3"/>
  <cols>
    <col min="1" max="1" width="9.6640625" style="4" customWidth="1"/>
    <col min="2" max="13" width="12.33203125" style="4" customWidth="1"/>
    <col min="14" max="19" width="8.88671875" style="4" customWidth="1"/>
    <col min="20" max="20" width="10.5546875" style="4" customWidth="1"/>
    <col min="21" max="21" width="10.6640625" style="4" customWidth="1"/>
    <col min="22" max="23" width="8.88671875" style="4" customWidth="1"/>
    <col min="24" max="25" width="9.109375" style="4" bestFit="1"/>
    <col min="26" max="27" width="11.5546875" style="4" bestFit="1" customWidth="1"/>
    <col min="28" max="16384" width="9.109375" style="4"/>
  </cols>
  <sheetData>
    <row r="1" spans="1:27" ht="15.75" customHeight="1" x14ac:dyDescent="0.35">
      <c r="A1" s="1" t="s">
        <v>49</v>
      </c>
      <c r="B1" s="1"/>
      <c r="C1" s="9" t="s">
        <v>0</v>
      </c>
      <c r="D1" s="2"/>
      <c r="E1" s="2"/>
      <c r="F1" s="2"/>
      <c r="G1" s="2"/>
      <c r="H1" s="2"/>
      <c r="I1" s="2"/>
      <c r="J1" s="2"/>
      <c r="K1" s="3"/>
      <c r="L1" s="3"/>
      <c r="M1" s="3"/>
      <c r="N1"/>
      <c r="O1"/>
      <c r="P1"/>
      <c r="Q1"/>
      <c r="R1"/>
      <c r="S1"/>
      <c r="T1"/>
      <c r="U1"/>
      <c r="V1"/>
      <c r="W1"/>
      <c r="X1"/>
      <c r="Y1"/>
      <c r="Z1"/>
      <c r="AA1"/>
    </row>
    <row r="2" spans="1:27" ht="15.75" customHeight="1" x14ac:dyDescent="0.35">
      <c r="A2" s="5"/>
      <c r="B2" s="5"/>
      <c r="C2" s="7"/>
      <c r="D2" s="7"/>
      <c r="E2" s="7"/>
      <c r="F2" s="7"/>
      <c r="G2" s="7"/>
      <c r="H2" s="7"/>
      <c r="I2" s="46"/>
      <c r="J2" s="46"/>
      <c r="K2" s="11"/>
      <c r="L2" s="11"/>
      <c r="M2" s="11"/>
      <c r="N2"/>
      <c r="O2"/>
      <c r="P2"/>
      <c r="Q2"/>
      <c r="R2"/>
      <c r="S2"/>
      <c r="T2"/>
      <c r="U2"/>
      <c r="V2"/>
      <c r="W2"/>
      <c r="X2"/>
      <c r="Y2"/>
      <c r="Z2"/>
      <c r="AA2"/>
    </row>
    <row r="3" spans="1:27" x14ac:dyDescent="0.3">
      <c r="A3" s="131" t="s">
        <v>94</v>
      </c>
      <c r="B3" s="131"/>
      <c r="C3" s="131"/>
      <c r="D3" s="131"/>
      <c r="E3" s="131"/>
      <c r="F3" s="131"/>
      <c r="G3" s="131"/>
      <c r="H3" s="131"/>
      <c r="I3" s="131"/>
      <c r="J3" s="131"/>
      <c r="K3" s="131"/>
      <c r="L3" s="131"/>
      <c r="M3" s="131"/>
      <c r="X3"/>
      <c r="Y3"/>
      <c r="Z3"/>
      <c r="AA3"/>
    </row>
    <row r="4" spans="1:27" x14ac:dyDescent="0.3">
      <c r="A4" s="132" t="s">
        <v>95</v>
      </c>
      <c r="B4" s="132"/>
      <c r="C4" s="132"/>
      <c r="D4" s="132"/>
      <c r="E4" s="132"/>
      <c r="F4" s="132"/>
      <c r="G4" s="132"/>
      <c r="H4" s="132"/>
      <c r="I4" s="132"/>
      <c r="J4" s="132"/>
      <c r="K4" s="132"/>
      <c r="L4" s="132"/>
      <c r="M4" s="132"/>
      <c r="X4"/>
      <c r="Y4"/>
      <c r="Z4"/>
      <c r="AA4"/>
    </row>
    <row r="5" spans="1:27" x14ac:dyDescent="0.3">
      <c r="A5" s="52"/>
      <c r="B5" s="52"/>
      <c r="C5" s="52"/>
      <c r="D5" s="52"/>
      <c r="E5" s="52"/>
      <c r="F5" s="52"/>
      <c r="G5" s="52"/>
      <c r="H5" s="52"/>
      <c r="I5" s="52"/>
      <c r="J5" s="52"/>
      <c r="K5" s="52"/>
      <c r="L5" s="52"/>
      <c r="M5" s="52"/>
      <c r="X5"/>
      <c r="Y5"/>
      <c r="Z5"/>
      <c r="AA5"/>
    </row>
    <row r="6" spans="1:27" ht="15.6" customHeight="1" x14ac:dyDescent="0.3">
      <c r="A6" s="63"/>
      <c r="B6" s="20"/>
      <c r="C6" s="130" t="s">
        <v>85</v>
      </c>
      <c r="D6" s="130"/>
      <c r="E6" s="130"/>
      <c r="F6" s="130"/>
      <c r="G6" s="130"/>
      <c r="H6" s="130"/>
      <c r="I6" s="130"/>
      <c r="J6" s="130"/>
      <c r="K6" s="8"/>
      <c r="L6" s="8"/>
      <c r="M6" s="8"/>
      <c r="X6"/>
      <c r="Y6"/>
      <c r="Z6"/>
      <c r="AA6"/>
    </row>
    <row r="7" spans="1:27" x14ac:dyDescent="0.3">
      <c r="A7" s="63"/>
      <c r="B7" s="74" t="s">
        <v>59</v>
      </c>
      <c r="C7" s="14">
        <v>1</v>
      </c>
      <c r="D7" s="14">
        <v>2</v>
      </c>
      <c r="E7" s="14">
        <v>3</v>
      </c>
      <c r="F7" s="14">
        <v>4</v>
      </c>
      <c r="G7" s="14">
        <v>5</v>
      </c>
      <c r="H7" s="14">
        <v>6</v>
      </c>
      <c r="I7" s="14">
        <v>7</v>
      </c>
      <c r="J7" s="14">
        <v>8</v>
      </c>
      <c r="K7" s="8"/>
      <c r="L7" s="8"/>
      <c r="M7" s="8"/>
      <c r="X7"/>
      <c r="Y7"/>
      <c r="Z7"/>
      <c r="AA7"/>
    </row>
    <row r="8" spans="1:27" ht="15.75" customHeight="1" x14ac:dyDescent="0.3">
      <c r="A8" s="73"/>
      <c r="B8" s="75">
        <v>1</v>
      </c>
      <c r="C8" s="65">
        <v>2011</v>
      </c>
      <c r="D8" s="65">
        <v>2736</v>
      </c>
      <c r="E8" s="65">
        <v>1116</v>
      </c>
      <c r="F8" s="65">
        <v>2850</v>
      </c>
      <c r="G8" s="65">
        <v>4799</v>
      </c>
      <c r="H8" s="65">
        <v>5006</v>
      </c>
      <c r="I8" s="65">
        <v>2071</v>
      </c>
      <c r="J8" s="65">
        <v>854</v>
      </c>
      <c r="K8" s="8"/>
      <c r="L8" s="8"/>
      <c r="M8" s="8"/>
      <c r="X8"/>
      <c r="Y8"/>
      <c r="Z8"/>
      <c r="AA8"/>
    </row>
    <row r="9" spans="1:27" ht="18.600000000000001" customHeight="1" x14ac:dyDescent="0.3">
      <c r="A9" s="73"/>
      <c r="B9" s="75">
        <v>2</v>
      </c>
      <c r="C9" s="65">
        <v>1900</v>
      </c>
      <c r="D9" s="65">
        <v>4142</v>
      </c>
      <c r="E9" s="65">
        <v>6108</v>
      </c>
      <c r="F9" s="65">
        <v>9472</v>
      </c>
      <c r="G9" s="65">
        <v>12482</v>
      </c>
      <c r="H9" s="65">
        <v>8153</v>
      </c>
      <c r="I9" s="65">
        <v>2355</v>
      </c>
      <c r="J9" s="64"/>
      <c r="K9" s="8"/>
      <c r="L9" s="8"/>
      <c r="M9" s="8"/>
      <c r="X9"/>
      <c r="Y9"/>
      <c r="Z9"/>
      <c r="AA9"/>
    </row>
    <row r="10" spans="1:27" ht="18.600000000000001" customHeight="1" x14ac:dyDescent="0.3">
      <c r="A10" s="73"/>
      <c r="B10" s="75">
        <v>3</v>
      </c>
      <c r="C10" s="65">
        <v>2185</v>
      </c>
      <c r="D10" s="65">
        <v>2251</v>
      </c>
      <c r="E10" s="65">
        <v>4263</v>
      </c>
      <c r="F10" s="65">
        <v>5215</v>
      </c>
      <c r="G10" s="65">
        <v>5991</v>
      </c>
      <c r="H10" s="65">
        <v>1196</v>
      </c>
      <c r="I10" s="64"/>
      <c r="J10" s="64"/>
      <c r="K10" s="8"/>
      <c r="L10" s="8"/>
      <c r="M10" s="8"/>
      <c r="X10"/>
      <c r="Y10"/>
      <c r="Z10"/>
      <c r="AA10"/>
    </row>
    <row r="11" spans="1:27" ht="18.600000000000001" customHeight="1" x14ac:dyDescent="0.3">
      <c r="A11" s="73"/>
      <c r="B11" s="75">
        <v>4</v>
      </c>
      <c r="C11" s="65">
        <v>1957</v>
      </c>
      <c r="D11" s="65">
        <v>1562</v>
      </c>
      <c r="E11" s="65">
        <v>2728</v>
      </c>
      <c r="F11" s="65">
        <v>3552</v>
      </c>
      <c r="G11" s="65">
        <v>1024</v>
      </c>
      <c r="H11" s="64"/>
      <c r="I11" s="64"/>
      <c r="J11" s="64"/>
      <c r="K11" s="8"/>
      <c r="L11" s="8"/>
      <c r="M11" s="8"/>
      <c r="X11"/>
      <c r="Y11"/>
      <c r="Z11"/>
      <c r="AA11"/>
    </row>
    <row r="12" spans="1:27" ht="18.600000000000001" customHeight="1" x14ac:dyDescent="0.3">
      <c r="A12" s="73"/>
      <c r="B12" s="75">
        <v>5</v>
      </c>
      <c r="C12" s="65">
        <v>2065</v>
      </c>
      <c r="D12" s="65">
        <v>1798</v>
      </c>
      <c r="E12" s="65">
        <v>4427</v>
      </c>
      <c r="F12" s="65">
        <v>2385</v>
      </c>
      <c r="G12" s="64"/>
      <c r="H12" s="64"/>
      <c r="I12" s="64"/>
      <c r="J12" s="64"/>
      <c r="K12" s="8"/>
      <c r="L12" s="8"/>
      <c r="M12" s="8"/>
      <c r="X12"/>
      <c r="Y12"/>
      <c r="Z12"/>
      <c r="AA12"/>
    </row>
    <row r="13" spans="1:27" ht="18.600000000000001" customHeight="1" x14ac:dyDescent="0.3">
      <c r="A13" s="73"/>
      <c r="B13" s="75">
        <v>6</v>
      </c>
      <c r="C13" s="65">
        <v>1896</v>
      </c>
      <c r="D13" s="65">
        <v>2731</v>
      </c>
      <c r="E13" s="65">
        <v>3815</v>
      </c>
      <c r="F13" s="64"/>
      <c r="G13" s="64"/>
      <c r="H13" s="64"/>
      <c r="I13" s="64"/>
      <c r="J13" s="64"/>
      <c r="K13" s="8"/>
      <c r="L13" s="8"/>
      <c r="M13" s="8"/>
      <c r="X13"/>
      <c r="Y13"/>
      <c r="Z13"/>
      <c r="AA13"/>
    </row>
    <row r="14" spans="1:27" ht="18.600000000000001" customHeight="1" x14ac:dyDescent="0.3">
      <c r="A14" s="73"/>
      <c r="B14" s="75">
        <v>7</v>
      </c>
      <c r="C14" s="65">
        <v>1698</v>
      </c>
      <c r="D14" s="65">
        <v>3795</v>
      </c>
      <c r="E14" s="64"/>
      <c r="F14" s="64"/>
      <c r="G14" s="64"/>
      <c r="H14" s="64"/>
      <c r="I14" s="64"/>
      <c r="J14" s="64"/>
      <c r="K14" s="8"/>
      <c r="L14" s="8"/>
      <c r="M14" s="8"/>
      <c r="X14"/>
      <c r="Y14"/>
      <c r="Z14"/>
      <c r="AA14"/>
    </row>
    <row r="15" spans="1:27" ht="18.600000000000001" customHeight="1" x14ac:dyDescent="0.3">
      <c r="A15" s="73"/>
      <c r="B15" s="75">
        <v>8</v>
      </c>
      <c r="C15" s="65">
        <v>1923</v>
      </c>
      <c r="D15" s="64"/>
      <c r="E15" s="64"/>
      <c r="F15" s="64"/>
      <c r="G15" s="64"/>
      <c r="H15" s="64"/>
      <c r="I15" s="64"/>
      <c r="J15" s="64"/>
      <c r="K15" s="8"/>
      <c r="L15" s="8"/>
      <c r="M15" s="8"/>
      <c r="X15"/>
      <c r="Y15"/>
      <c r="Z15"/>
      <c r="AA15"/>
    </row>
    <row r="16" spans="1:27" x14ac:dyDescent="0.3">
      <c r="A16" s="8"/>
      <c r="B16" s="8"/>
      <c r="C16" s="8"/>
      <c r="D16" s="8"/>
      <c r="E16" s="8"/>
      <c r="F16" s="8"/>
      <c r="G16" s="8"/>
      <c r="H16" s="8"/>
      <c r="I16" s="8"/>
      <c r="J16" s="8"/>
      <c r="K16" s="8"/>
      <c r="L16" s="8"/>
      <c r="M16" s="8"/>
      <c r="N16"/>
      <c r="O16"/>
      <c r="P16"/>
      <c r="Q16"/>
      <c r="R16"/>
      <c r="S16"/>
      <c r="T16"/>
      <c r="U16"/>
      <c r="V16"/>
      <c r="W16"/>
      <c r="X16"/>
      <c r="Y16"/>
      <c r="Z16"/>
      <c r="AA16"/>
    </row>
    <row r="17" spans="1:27" x14ac:dyDescent="0.3">
      <c r="A17" s="7" t="s">
        <v>86</v>
      </c>
      <c r="B17" s="8"/>
      <c r="C17" s="8"/>
      <c r="D17" s="8"/>
      <c r="E17" s="8"/>
      <c r="F17" s="8"/>
      <c r="G17" s="8"/>
      <c r="H17" s="8"/>
      <c r="I17" s="8"/>
      <c r="J17" s="8"/>
      <c r="K17" s="8"/>
      <c r="L17" s="8"/>
      <c r="M17" s="8"/>
      <c r="N17"/>
      <c r="O17"/>
      <c r="P17"/>
      <c r="Q17"/>
      <c r="R17"/>
      <c r="S17"/>
      <c r="T17"/>
      <c r="U17"/>
      <c r="V17"/>
      <c r="W17"/>
      <c r="X17"/>
      <c r="Y17"/>
      <c r="Z17"/>
      <c r="AA17"/>
    </row>
    <row r="18" spans="1:27" x14ac:dyDescent="0.3">
      <c r="A18" s="76" t="s">
        <v>87</v>
      </c>
      <c r="B18" s="8"/>
      <c r="C18" s="8"/>
      <c r="D18" s="8"/>
      <c r="E18" s="8"/>
      <c r="F18" s="8"/>
      <c r="G18" s="8"/>
      <c r="H18" s="8"/>
      <c r="I18" s="8"/>
      <c r="J18" s="8"/>
      <c r="K18" s="8"/>
      <c r="L18" s="8"/>
      <c r="M18" s="8"/>
      <c r="N18"/>
      <c r="O18"/>
      <c r="P18"/>
      <c r="Q18"/>
      <c r="R18"/>
      <c r="S18"/>
      <c r="T18"/>
      <c r="U18"/>
      <c r="V18"/>
      <c r="W18"/>
      <c r="X18"/>
      <c r="Y18"/>
      <c r="Z18"/>
      <c r="AA18"/>
    </row>
    <row r="19" spans="1:27" x14ac:dyDescent="0.3">
      <c r="A19" s="76" t="s">
        <v>88</v>
      </c>
      <c r="B19" s="8"/>
      <c r="C19" s="8"/>
      <c r="D19" s="8"/>
      <c r="E19" s="8"/>
      <c r="F19" s="8"/>
      <c r="G19" s="8"/>
      <c r="H19" s="8"/>
      <c r="I19" s="8"/>
      <c r="J19" s="8"/>
      <c r="K19" s="8"/>
      <c r="L19" s="8"/>
      <c r="M19" s="8"/>
      <c r="N19"/>
      <c r="O19"/>
      <c r="P19"/>
      <c r="Q19"/>
      <c r="R19"/>
      <c r="S19"/>
      <c r="T19"/>
      <c r="U19"/>
      <c r="V19"/>
      <c r="W19"/>
      <c r="X19"/>
      <c r="Y19"/>
      <c r="Z19"/>
      <c r="AA19"/>
    </row>
    <row r="20" spans="1:27" x14ac:dyDescent="0.3">
      <c r="A20" s="76" t="s">
        <v>90</v>
      </c>
      <c r="B20" s="8"/>
      <c r="C20" s="8"/>
      <c r="D20" s="8"/>
      <c r="E20" s="8"/>
      <c r="F20" s="8"/>
      <c r="G20" s="8"/>
      <c r="H20" s="8"/>
      <c r="I20" s="8"/>
      <c r="J20" s="8"/>
      <c r="K20" s="8"/>
      <c r="L20" s="8"/>
      <c r="M20" s="8"/>
      <c r="N20"/>
      <c r="O20"/>
      <c r="P20"/>
      <c r="Q20"/>
      <c r="R20"/>
      <c r="S20"/>
      <c r="T20"/>
      <c r="U20"/>
      <c r="V20"/>
      <c r="W20"/>
      <c r="X20"/>
      <c r="Y20"/>
      <c r="Z20"/>
      <c r="AA20"/>
    </row>
    <row r="21" spans="1:27" x14ac:dyDescent="0.3">
      <c r="A21" s="76" t="s">
        <v>89</v>
      </c>
      <c r="B21" s="52"/>
      <c r="C21" s="51"/>
      <c r="D21" s="8"/>
      <c r="E21" s="8"/>
      <c r="F21" s="8"/>
      <c r="G21" s="8"/>
      <c r="H21" s="8"/>
      <c r="I21" s="8"/>
      <c r="J21" s="8"/>
      <c r="K21" s="8"/>
      <c r="L21" s="8"/>
      <c r="M21" s="8"/>
      <c r="N21"/>
      <c r="O21"/>
      <c r="P21"/>
      <c r="Q21"/>
      <c r="R21"/>
      <c r="S21"/>
      <c r="T21"/>
      <c r="U21"/>
      <c r="V21"/>
      <c r="W21"/>
      <c r="X21"/>
      <c r="Y21"/>
      <c r="Z21"/>
      <c r="AA21"/>
    </row>
    <row r="22" spans="1:27" x14ac:dyDescent="0.3">
      <c r="A22" s="7"/>
      <c r="B22" s="7"/>
      <c r="C22" s="53"/>
      <c r="D22" s="8"/>
      <c r="E22" s="8"/>
      <c r="F22" s="8"/>
      <c r="G22" s="8"/>
      <c r="H22" s="8"/>
      <c r="I22" s="8"/>
      <c r="J22" s="8"/>
      <c r="K22" s="8"/>
      <c r="L22" s="8"/>
      <c r="M22" s="8"/>
      <c r="N22"/>
      <c r="O22"/>
      <c r="P22"/>
      <c r="Q22"/>
      <c r="R22"/>
      <c r="S22"/>
      <c r="T22"/>
      <c r="U22"/>
      <c r="V22"/>
      <c r="W22"/>
      <c r="X22"/>
      <c r="Y22"/>
      <c r="Z22"/>
      <c r="AA22"/>
    </row>
    <row r="23" spans="1:27" ht="32.4" customHeight="1" x14ac:dyDescent="0.3">
      <c r="A23" s="12" t="s">
        <v>3</v>
      </c>
      <c r="B23" s="127" t="s">
        <v>91</v>
      </c>
      <c r="C23" s="127"/>
      <c r="D23" s="127"/>
      <c r="E23" s="127"/>
      <c r="F23" s="127"/>
      <c r="G23" s="127"/>
      <c r="H23" s="127"/>
      <c r="I23" s="127"/>
      <c r="J23" s="127"/>
      <c r="K23" s="127"/>
      <c r="L23" s="127"/>
      <c r="M23" s="127"/>
      <c r="N23"/>
      <c r="O23"/>
      <c r="P23"/>
      <c r="Q23"/>
      <c r="R23"/>
      <c r="S23"/>
      <c r="T23"/>
      <c r="U23"/>
      <c r="V23"/>
      <c r="W23"/>
      <c r="X23"/>
      <c r="Y23"/>
      <c r="Z23"/>
      <c r="AA23"/>
    </row>
    <row r="24" spans="1:27" ht="16.2" x14ac:dyDescent="0.35">
      <c r="A24" s="9"/>
      <c r="B24" s="9" t="s">
        <v>1</v>
      </c>
      <c r="C24" s="9"/>
      <c r="D24" s="11"/>
      <c r="E24" s="11"/>
      <c r="F24" s="7"/>
      <c r="G24" s="7"/>
      <c r="H24" s="7"/>
      <c r="I24" s="8"/>
      <c r="J24" s="8"/>
      <c r="K24" s="8"/>
      <c r="L24" s="8"/>
      <c r="M24" s="8"/>
      <c r="N24"/>
      <c r="O24"/>
      <c r="P24"/>
      <c r="Q24"/>
      <c r="R24"/>
      <c r="S24"/>
      <c r="T24"/>
      <c r="U24"/>
      <c r="V24"/>
      <c r="W24"/>
      <c r="X24"/>
      <c r="Y24"/>
      <c r="Z24"/>
      <c r="AA24"/>
    </row>
    <row r="25" spans="1:27" x14ac:dyDescent="0.3">
      <c r="N25"/>
      <c r="O25"/>
      <c r="P25"/>
      <c r="Q25"/>
      <c r="R25"/>
      <c r="S25"/>
      <c r="T25"/>
      <c r="U25"/>
      <c r="V25"/>
      <c r="W25"/>
      <c r="X25"/>
      <c r="Y25"/>
      <c r="Z25"/>
      <c r="AA25"/>
    </row>
    <row r="26" spans="1:27" x14ac:dyDescent="0.3">
      <c r="N26"/>
      <c r="O26"/>
      <c r="P26"/>
      <c r="Q26"/>
      <c r="R26"/>
      <c r="S26"/>
      <c r="T26"/>
      <c r="U26"/>
      <c r="V26"/>
      <c r="W26"/>
      <c r="X26"/>
      <c r="Y26"/>
      <c r="Z26"/>
      <c r="AA26"/>
    </row>
    <row r="27" spans="1:27" x14ac:dyDescent="0.3">
      <c r="N27"/>
      <c r="O27"/>
      <c r="P27"/>
      <c r="Q27"/>
      <c r="R27"/>
      <c r="S27"/>
      <c r="T27"/>
      <c r="U27"/>
      <c r="V27"/>
      <c r="W27"/>
      <c r="X27"/>
      <c r="Y27"/>
      <c r="Z27"/>
      <c r="AA27"/>
    </row>
    <row r="28" spans="1:27" x14ac:dyDescent="0.3">
      <c r="A28" s="7" t="s">
        <v>2</v>
      </c>
      <c r="B28" s="7" t="s">
        <v>92</v>
      </c>
      <c r="C28" s="7"/>
      <c r="D28" s="7"/>
      <c r="E28" s="7"/>
      <c r="F28" s="7"/>
      <c r="G28" s="7"/>
      <c r="H28" s="7"/>
      <c r="I28" s="8"/>
      <c r="J28" s="8"/>
      <c r="K28" s="8"/>
      <c r="L28" s="8"/>
      <c r="M28" s="8"/>
      <c r="N28"/>
      <c r="O28"/>
      <c r="P28"/>
      <c r="Q28"/>
      <c r="R28"/>
      <c r="S28"/>
      <c r="T28"/>
      <c r="U28"/>
      <c r="V28"/>
      <c r="W28"/>
      <c r="X28"/>
      <c r="Y28"/>
      <c r="Z28"/>
      <c r="AA28"/>
    </row>
    <row r="29" spans="1:27" ht="16.2" x14ac:dyDescent="0.35">
      <c r="A29" s="9"/>
      <c r="B29" s="9" t="s">
        <v>1</v>
      </c>
      <c r="C29" s="9"/>
      <c r="D29" s="11"/>
      <c r="E29" s="11"/>
      <c r="F29" s="7"/>
      <c r="G29" s="7"/>
      <c r="H29" s="7"/>
      <c r="I29" s="8"/>
      <c r="J29" s="8"/>
      <c r="K29" s="8"/>
      <c r="L29" s="8"/>
      <c r="M29" s="8"/>
      <c r="N29"/>
      <c r="O29"/>
      <c r="P29"/>
      <c r="Q29"/>
      <c r="R29"/>
      <c r="S29"/>
      <c r="T29"/>
      <c r="U29"/>
      <c r="V29"/>
      <c r="W29"/>
      <c r="X29"/>
      <c r="Y29"/>
      <c r="Z29"/>
      <c r="AA29"/>
    </row>
    <row r="30" spans="1:27" x14ac:dyDescent="0.3">
      <c r="N30"/>
      <c r="O30"/>
      <c r="P30"/>
      <c r="Q30"/>
      <c r="R30"/>
      <c r="S30"/>
      <c r="T30"/>
      <c r="U30"/>
      <c r="V30"/>
      <c r="W30"/>
      <c r="X30"/>
      <c r="Y30"/>
      <c r="Z30"/>
      <c r="AA30"/>
    </row>
    <row r="31" spans="1:27" x14ac:dyDescent="0.3">
      <c r="N31"/>
      <c r="O31"/>
      <c r="P31"/>
      <c r="Q31"/>
      <c r="R31"/>
      <c r="S31"/>
      <c r="T31"/>
      <c r="U31"/>
      <c r="V31"/>
      <c r="W31"/>
      <c r="X31"/>
      <c r="Y31"/>
      <c r="Z31"/>
      <c r="AA31"/>
    </row>
    <row r="32" spans="1:27" x14ac:dyDescent="0.3">
      <c r="N32"/>
      <c r="O32"/>
      <c r="P32"/>
      <c r="Q32"/>
      <c r="R32"/>
      <c r="S32"/>
      <c r="T32"/>
      <c r="U32"/>
      <c r="V32"/>
      <c r="W32"/>
      <c r="X32"/>
      <c r="Y32"/>
      <c r="Z32"/>
      <c r="AA32"/>
    </row>
    <row r="33" spans="1:27" x14ac:dyDescent="0.3">
      <c r="A33" s="7" t="s">
        <v>4</v>
      </c>
      <c r="B33" s="7" t="s">
        <v>93</v>
      </c>
      <c r="C33" s="7"/>
      <c r="D33" s="7"/>
      <c r="E33" s="7"/>
      <c r="F33" s="7"/>
      <c r="G33" s="7"/>
      <c r="H33" s="7"/>
      <c r="I33" s="8"/>
      <c r="J33" s="8"/>
      <c r="K33" s="8"/>
      <c r="L33" s="8"/>
      <c r="M33" s="8"/>
      <c r="N33"/>
      <c r="O33"/>
      <c r="P33"/>
      <c r="Q33"/>
      <c r="R33"/>
      <c r="S33"/>
      <c r="T33"/>
      <c r="U33"/>
      <c r="V33"/>
      <c r="W33"/>
      <c r="X33"/>
      <c r="Y33"/>
      <c r="Z33"/>
      <c r="AA33"/>
    </row>
    <row r="34" spans="1:27" ht="16.2" x14ac:dyDescent="0.35">
      <c r="A34" s="9"/>
      <c r="B34" s="9" t="s">
        <v>1</v>
      </c>
      <c r="C34" s="9"/>
      <c r="D34" s="11"/>
      <c r="E34" s="11"/>
      <c r="F34" s="7"/>
      <c r="G34" s="7"/>
      <c r="H34" s="7"/>
      <c r="I34" s="8"/>
      <c r="J34" s="8"/>
      <c r="K34" s="8"/>
      <c r="L34" s="8"/>
      <c r="M34" s="8"/>
      <c r="N34"/>
      <c r="O34"/>
      <c r="P34"/>
      <c r="Q34"/>
      <c r="R34"/>
      <c r="S34"/>
      <c r="T34"/>
      <c r="U34"/>
      <c r="V34"/>
      <c r="W34"/>
      <c r="X34"/>
      <c r="Y34"/>
      <c r="Z34"/>
      <c r="AA34"/>
    </row>
    <row r="35" spans="1:27" x14ac:dyDescent="0.3">
      <c r="N35"/>
      <c r="O35"/>
      <c r="P35"/>
      <c r="Q35"/>
      <c r="R35"/>
      <c r="S35"/>
      <c r="T35"/>
      <c r="U35"/>
      <c r="V35"/>
      <c r="W35"/>
      <c r="X35"/>
      <c r="Y35"/>
      <c r="Z35"/>
      <c r="AA35"/>
    </row>
    <row r="36" spans="1:27" x14ac:dyDescent="0.3">
      <c r="N36"/>
      <c r="O36"/>
      <c r="P36"/>
      <c r="Q36"/>
      <c r="R36"/>
      <c r="S36"/>
      <c r="T36"/>
      <c r="U36"/>
      <c r="V36"/>
      <c r="W36"/>
      <c r="X36"/>
      <c r="Y36"/>
      <c r="Z36"/>
      <c r="AA36"/>
    </row>
    <row r="37" spans="1:27" x14ac:dyDescent="0.3">
      <c r="N37"/>
      <c r="O37"/>
      <c r="P37"/>
      <c r="Q37"/>
      <c r="R37"/>
      <c r="S37"/>
      <c r="T37"/>
      <c r="U37"/>
      <c r="V37"/>
      <c r="W37"/>
      <c r="X37"/>
      <c r="Y37"/>
      <c r="Z37"/>
      <c r="AA37"/>
    </row>
    <row r="38" spans="1:27" x14ac:dyDescent="0.3">
      <c r="N38"/>
      <c r="O38"/>
      <c r="P38"/>
      <c r="Q38"/>
      <c r="R38"/>
      <c r="S38"/>
      <c r="T38"/>
      <c r="U38"/>
      <c r="V38"/>
      <c r="W38"/>
      <c r="X38"/>
      <c r="Y38"/>
      <c r="Z38"/>
      <c r="AA38"/>
    </row>
    <row r="39" spans="1:27" x14ac:dyDescent="0.3">
      <c r="N39"/>
      <c r="O39"/>
      <c r="P39"/>
      <c r="Q39"/>
      <c r="R39"/>
      <c r="S39"/>
      <c r="T39"/>
      <c r="U39"/>
      <c r="V39"/>
      <c r="W39"/>
      <c r="X39"/>
      <c r="Y39"/>
      <c r="Z39"/>
      <c r="AA39"/>
    </row>
    <row r="40" spans="1:27" x14ac:dyDescent="0.3">
      <c r="N40"/>
      <c r="O40"/>
      <c r="P40"/>
      <c r="Q40"/>
      <c r="R40"/>
      <c r="S40"/>
      <c r="T40"/>
      <c r="U40"/>
      <c r="V40"/>
      <c r="W40"/>
      <c r="X40"/>
      <c r="Y40"/>
      <c r="Z40"/>
      <c r="AA40"/>
    </row>
    <row r="41" spans="1:27" x14ac:dyDescent="0.3">
      <c r="N41"/>
      <c r="O41"/>
      <c r="P41"/>
      <c r="Q41"/>
      <c r="R41"/>
      <c r="S41"/>
      <c r="T41"/>
      <c r="U41"/>
      <c r="V41"/>
      <c r="W41"/>
      <c r="X41"/>
      <c r="Y41"/>
      <c r="Z41"/>
      <c r="AA41"/>
    </row>
    <row r="42" spans="1:27" x14ac:dyDescent="0.3">
      <c r="N42"/>
      <c r="O42"/>
      <c r="P42"/>
      <c r="Q42"/>
      <c r="R42"/>
      <c r="S42"/>
      <c r="T42"/>
      <c r="U42"/>
      <c r="V42"/>
      <c r="W42"/>
      <c r="X42"/>
      <c r="Y42"/>
      <c r="Z42"/>
      <c r="AA42"/>
    </row>
    <row r="43" spans="1:27" x14ac:dyDescent="0.3">
      <c r="N43"/>
      <c r="O43"/>
      <c r="P43"/>
      <c r="Q43"/>
      <c r="R43"/>
      <c r="S43"/>
      <c r="T43"/>
      <c r="U43"/>
      <c r="V43"/>
      <c r="W43"/>
      <c r="X43"/>
      <c r="Y43"/>
      <c r="Z43"/>
      <c r="AA43"/>
    </row>
    <row r="44" spans="1:27" x14ac:dyDescent="0.3">
      <c r="N44"/>
      <c r="O44"/>
      <c r="P44"/>
      <c r="Q44"/>
      <c r="R44"/>
      <c r="S44"/>
      <c r="T44"/>
      <c r="U44"/>
      <c r="V44"/>
      <c r="W44"/>
      <c r="X44"/>
      <c r="Y44"/>
      <c r="Z44"/>
      <c r="AA44"/>
    </row>
    <row r="45" spans="1:27" x14ac:dyDescent="0.3">
      <c r="N45"/>
      <c r="O45"/>
      <c r="P45"/>
      <c r="Q45"/>
      <c r="R45"/>
      <c r="S45"/>
      <c r="T45"/>
      <c r="U45"/>
      <c r="V45"/>
      <c r="W45"/>
      <c r="X45"/>
      <c r="Y45"/>
      <c r="Z45"/>
      <c r="AA45"/>
    </row>
    <row r="46" spans="1:27" x14ac:dyDescent="0.3">
      <c r="N46"/>
      <c r="O46"/>
      <c r="P46"/>
      <c r="Q46"/>
      <c r="R46"/>
      <c r="S46"/>
      <c r="T46"/>
      <c r="U46"/>
      <c r="V46"/>
      <c r="W46"/>
      <c r="X46"/>
      <c r="Y46"/>
      <c r="Z46"/>
      <c r="AA46"/>
    </row>
    <row r="47" spans="1:27" x14ac:dyDescent="0.3">
      <c r="N47"/>
      <c r="O47"/>
      <c r="P47"/>
      <c r="Q47"/>
      <c r="R47"/>
      <c r="S47"/>
      <c r="T47"/>
      <c r="U47"/>
      <c r="V47"/>
      <c r="W47"/>
      <c r="X47"/>
      <c r="Y47"/>
      <c r="Z47"/>
      <c r="AA47"/>
    </row>
    <row r="48" spans="1:27" x14ac:dyDescent="0.3">
      <c r="N48"/>
      <c r="O48"/>
      <c r="P48"/>
      <c r="Q48"/>
      <c r="R48"/>
      <c r="S48"/>
      <c r="T48"/>
      <c r="U48"/>
      <c r="V48"/>
      <c r="W48"/>
      <c r="X48"/>
      <c r="Y48"/>
      <c r="Z48"/>
      <c r="AA48"/>
    </row>
    <row r="49" spans="14:27" x14ac:dyDescent="0.3">
      <c r="N49"/>
      <c r="O49"/>
      <c r="P49"/>
      <c r="Q49"/>
      <c r="R49"/>
      <c r="S49"/>
      <c r="T49"/>
      <c r="U49"/>
      <c r="V49"/>
      <c r="W49"/>
      <c r="X49"/>
      <c r="Y49"/>
      <c r="Z49"/>
      <c r="AA49"/>
    </row>
    <row r="50" spans="14:27" x14ac:dyDescent="0.3">
      <c r="N50"/>
      <c r="O50"/>
      <c r="P50"/>
      <c r="Q50"/>
      <c r="R50"/>
      <c r="S50"/>
      <c r="T50"/>
      <c r="U50"/>
      <c r="V50"/>
      <c r="W50"/>
      <c r="X50"/>
      <c r="Y50"/>
      <c r="Z50"/>
      <c r="AA50"/>
    </row>
    <row r="51" spans="14:27" x14ac:dyDescent="0.3">
      <c r="N51"/>
      <c r="O51"/>
      <c r="P51"/>
      <c r="Q51"/>
      <c r="R51"/>
      <c r="S51"/>
      <c r="T51"/>
      <c r="U51"/>
      <c r="V51"/>
      <c r="W51"/>
      <c r="X51"/>
      <c r="Y51"/>
      <c r="Z51"/>
      <c r="AA51"/>
    </row>
    <row r="52" spans="14:27" x14ac:dyDescent="0.3">
      <c r="N52"/>
      <c r="O52"/>
      <c r="P52"/>
      <c r="Q52"/>
      <c r="R52"/>
      <c r="S52"/>
      <c r="T52"/>
      <c r="U52"/>
      <c r="V52"/>
      <c r="W52"/>
      <c r="X52"/>
      <c r="Y52"/>
      <c r="Z52"/>
      <c r="AA52"/>
    </row>
    <row r="53" spans="14:27" x14ac:dyDescent="0.3">
      <c r="N53"/>
      <c r="O53"/>
      <c r="P53"/>
      <c r="Q53"/>
      <c r="R53"/>
      <c r="S53"/>
      <c r="T53"/>
      <c r="U53"/>
      <c r="V53"/>
      <c r="W53"/>
      <c r="X53"/>
      <c r="Y53"/>
      <c r="Z53"/>
      <c r="AA53"/>
    </row>
    <row r="54" spans="14:27" x14ac:dyDescent="0.3">
      <c r="N54"/>
      <c r="O54"/>
      <c r="P54"/>
      <c r="Q54"/>
      <c r="R54"/>
      <c r="S54"/>
      <c r="T54"/>
      <c r="U54"/>
      <c r="V54"/>
      <c r="W54"/>
      <c r="X54"/>
      <c r="Y54"/>
      <c r="Z54"/>
      <c r="AA54"/>
    </row>
    <row r="55" spans="14:27" x14ac:dyDescent="0.3">
      <c r="N55"/>
      <c r="O55"/>
      <c r="P55"/>
      <c r="Q55"/>
      <c r="R55"/>
      <c r="S55"/>
      <c r="T55"/>
      <c r="U55"/>
      <c r="V55"/>
      <c r="W55"/>
      <c r="X55"/>
      <c r="Y55"/>
      <c r="Z55"/>
      <c r="AA55"/>
    </row>
    <row r="56" spans="14:27" x14ac:dyDescent="0.3">
      <c r="N56"/>
      <c r="O56"/>
      <c r="P56"/>
      <c r="Q56"/>
      <c r="R56"/>
      <c r="S56"/>
      <c r="T56"/>
      <c r="U56"/>
      <c r="V56"/>
      <c r="W56"/>
      <c r="X56"/>
      <c r="Y56"/>
      <c r="Z56"/>
      <c r="AA56"/>
    </row>
    <row r="57" spans="14:27" x14ac:dyDescent="0.3">
      <c r="N57"/>
      <c r="O57"/>
      <c r="P57"/>
      <c r="Q57"/>
      <c r="R57"/>
      <c r="S57"/>
      <c r="T57"/>
      <c r="U57"/>
      <c r="V57"/>
      <c r="W57"/>
      <c r="X57"/>
      <c r="Y57"/>
      <c r="Z57"/>
      <c r="AA57"/>
    </row>
    <row r="58" spans="14:27" x14ac:dyDescent="0.3">
      <c r="N58"/>
      <c r="O58"/>
      <c r="P58"/>
      <c r="Q58"/>
      <c r="R58"/>
      <c r="S58"/>
      <c r="T58"/>
      <c r="U58"/>
      <c r="V58"/>
      <c r="W58"/>
      <c r="X58"/>
      <c r="Y58"/>
      <c r="Z58"/>
      <c r="AA58"/>
    </row>
    <row r="59" spans="14:27" x14ac:dyDescent="0.3">
      <c r="N59"/>
      <c r="O59"/>
      <c r="P59"/>
      <c r="Q59"/>
      <c r="R59"/>
      <c r="S59"/>
      <c r="T59"/>
      <c r="U59"/>
      <c r="V59"/>
      <c r="W59"/>
      <c r="X59"/>
      <c r="Y59"/>
      <c r="Z59"/>
      <c r="AA59"/>
    </row>
    <row r="60" spans="14:27" x14ac:dyDescent="0.3">
      <c r="N60"/>
      <c r="O60"/>
      <c r="P60"/>
      <c r="Q60"/>
      <c r="R60"/>
      <c r="S60"/>
      <c r="T60"/>
      <c r="U60"/>
      <c r="V60"/>
      <c r="W60"/>
      <c r="X60"/>
      <c r="Y60"/>
      <c r="Z60"/>
      <c r="AA60"/>
    </row>
    <row r="61" spans="14:27" x14ac:dyDescent="0.3">
      <c r="N61"/>
      <c r="O61"/>
      <c r="P61"/>
      <c r="Q61"/>
      <c r="R61"/>
      <c r="S61"/>
      <c r="T61"/>
      <c r="U61"/>
      <c r="V61"/>
      <c r="W61"/>
      <c r="X61"/>
      <c r="Y61"/>
      <c r="Z61"/>
      <c r="AA61"/>
    </row>
    <row r="62" spans="14:27" x14ac:dyDescent="0.3">
      <c r="N62"/>
      <c r="O62"/>
      <c r="P62"/>
      <c r="Q62"/>
      <c r="R62"/>
      <c r="S62"/>
      <c r="T62"/>
      <c r="U62"/>
      <c r="V62"/>
      <c r="W62"/>
      <c r="X62"/>
      <c r="Y62"/>
      <c r="Z62"/>
      <c r="AA62"/>
    </row>
    <row r="63" spans="14:27" x14ac:dyDescent="0.3">
      <c r="N63"/>
      <c r="O63"/>
      <c r="P63"/>
      <c r="Q63"/>
      <c r="R63"/>
      <c r="S63"/>
      <c r="T63"/>
      <c r="U63"/>
      <c r="V63"/>
      <c r="W63"/>
      <c r="X63"/>
      <c r="Y63"/>
      <c r="Z63"/>
      <c r="AA63"/>
    </row>
    <row r="64" spans="14:27" x14ac:dyDescent="0.3">
      <c r="N64"/>
      <c r="O64"/>
      <c r="P64"/>
      <c r="Q64"/>
      <c r="R64"/>
      <c r="S64"/>
      <c r="T64"/>
      <c r="U64"/>
      <c r="V64"/>
      <c r="W64"/>
      <c r="X64"/>
      <c r="Y64"/>
      <c r="Z64"/>
      <c r="AA64"/>
    </row>
    <row r="65" spans="14:27" x14ac:dyDescent="0.3">
      <c r="N65"/>
      <c r="O65"/>
      <c r="P65"/>
      <c r="Q65"/>
      <c r="R65"/>
      <c r="S65"/>
      <c r="T65"/>
      <c r="U65"/>
      <c r="V65"/>
      <c r="W65"/>
      <c r="X65"/>
      <c r="Y65"/>
      <c r="Z65"/>
      <c r="AA65"/>
    </row>
    <row r="66" spans="14:27" x14ac:dyDescent="0.3">
      <c r="N66"/>
      <c r="O66"/>
      <c r="P66"/>
      <c r="Q66"/>
      <c r="R66"/>
      <c r="S66"/>
      <c r="T66"/>
      <c r="U66"/>
      <c r="V66"/>
      <c r="W66"/>
      <c r="X66"/>
      <c r="Y66"/>
      <c r="Z66"/>
      <c r="AA66"/>
    </row>
    <row r="67" spans="14:27" x14ac:dyDescent="0.3">
      <c r="N67"/>
      <c r="O67"/>
      <c r="P67"/>
      <c r="Q67"/>
      <c r="R67"/>
      <c r="S67"/>
      <c r="T67"/>
      <c r="U67"/>
      <c r="V67"/>
      <c r="W67"/>
      <c r="X67"/>
      <c r="Y67"/>
      <c r="Z67"/>
      <c r="AA67"/>
    </row>
    <row r="68" spans="14:27" x14ac:dyDescent="0.3">
      <c r="N68"/>
      <c r="O68"/>
      <c r="P68"/>
      <c r="Q68"/>
      <c r="R68"/>
      <c r="S68"/>
      <c r="T68"/>
      <c r="U68"/>
      <c r="V68"/>
      <c r="W68"/>
      <c r="X68"/>
      <c r="Y68"/>
      <c r="Z68"/>
      <c r="AA68"/>
    </row>
    <row r="69" spans="14:27" x14ac:dyDescent="0.3">
      <c r="N69"/>
      <c r="O69"/>
      <c r="P69"/>
      <c r="Q69"/>
      <c r="R69"/>
      <c r="S69"/>
      <c r="T69"/>
      <c r="U69"/>
      <c r="V69"/>
      <c r="W69"/>
      <c r="X69"/>
      <c r="Y69"/>
      <c r="Z69"/>
      <c r="AA69"/>
    </row>
    <row r="70" spans="14:27" x14ac:dyDescent="0.3">
      <c r="N70"/>
      <c r="O70"/>
      <c r="P70"/>
      <c r="Q70"/>
      <c r="R70"/>
      <c r="S70"/>
      <c r="T70"/>
      <c r="U70"/>
      <c r="V70"/>
      <c r="W70"/>
      <c r="X70"/>
      <c r="Y70"/>
      <c r="Z70"/>
      <c r="AA70"/>
    </row>
    <row r="71" spans="14:27" x14ac:dyDescent="0.3">
      <c r="N71"/>
      <c r="O71"/>
      <c r="P71"/>
      <c r="Q71"/>
      <c r="R71"/>
      <c r="S71"/>
      <c r="T71"/>
      <c r="U71"/>
      <c r="V71"/>
      <c r="W71"/>
      <c r="X71"/>
      <c r="Y71"/>
      <c r="Z71"/>
      <c r="AA71"/>
    </row>
    <row r="72" spans="14:27" x14ac:dyDescent="0.3">
      <c r="N72"/>
      <c r="O72"/>
      <c r="P72"/>
      <c r="Q72"/>
      <c r="R72"/>
      <c r="S72"/>
      <c r="T72"/>
      <c r="U72"/>
      <c r="V72"/>
      <c r="W72"/>
      <c r="X72"/>
      <c r="Y72"/>
      <c r="Z72"/>
      <c r="AA72"/>
    </row>
    <row r="73" spans="14:27" x14ac:dyDescent="0.3">
      <c r="N73"/>
      <c r="O73"/>
      <c r="P73"/>
      <c r="Q73"/>
      <c r="R73"/>
      <c r="S73"/>
      <c r="T73"/>
      <c r="U73"/>
      <c r="V73"/>
      <c r="W73"/>
      <c r="X73"/>
      <c r="Y73"/>
      <c r="Z73"/>
      <c r="AA73"/>
    </row>
    <row r="74" spans="14:27" x14ac:dyDescent="0.3">
      <c r="N74"/>
      <c r="O74"/>
      <c r="P74"/>
      <c r="Q74"/>
      <c r="R74"/>
      <c r="S74"/>
      <c r="T74"/>
      <c r="U74"/>
      <c r="V74"/>
      <c r="W74"/>
      <c r="X74"/>
      <c r="Y74"/>
      <c r="Z74"/>
      <c r="AA74"/>
    </row>
    <row r="75" spans="14:27" x14ac:dyDescent="0.3">
      <c r="N75"/>
      <c r="O75"/>
      <c r="P75"/>
      <c r="Q75"/>
      <c r="R75"/>
      <c r="S75"/>
      <c r="T75"/>
      <c r="U75"/>
      <c r="V75"/>
      <c r="W75"/>
      <c r="X75"/>
      <c r="Y75"/>
      <c r="Z75"/>
      <c r="AA75"/>
    </row>
    <row r="76" spans="14:27" x14ac:dyDescent="0.3">
      <c r="N76"/>
      <c r="O76"/>
      <c r="P76"/>
      <c r="Q76"/>
      <c r="R76"/>
      <c r="S76"/>
      <c r="T76"/>
      <c r="U76"/>
      <c r="V76"/>
      <c r="W76"/>
      <c r="X76"/>
      <c r="Y76"/>
      <c r="Z76"/>
      <c r="AA76"/>
    </row>
    <row r="77" spans="14:27" x14ac:dyDescent="0.3">
      <c r="N77"/>
      <c r="O77"/>
      <c r="P77"/>
      <c r="Q77"/>
      <c r="R77"/>
      <c r="S77"/>
      <c r="T77"/>
      <c r="U77"/>
      <c r="V77"/>
      <c r="W77"/>
      <c r="X77"/>
      <c r="Y77"/>
      <c r="Z77"/>
      <c r="AA77"/>
    </row>
    <row r="78" spans="14:27" x14ac:dyDescent="0.3">
      <c r="N78"/>
      <c r="O78"/>
      <c r="P78"/>
      <c r="Q78"/>
      <c r="R78"/>
      <c r="S78"/>
      <c r="T78"/>
      <c r="U78"/>
      <c r="V78"/>
      <c r="W78"/>
      <c r="X78"/>
      <c r="Y78"/>
      <c r="Z78"/>
      <c r="AA78"/>
    </row>
    <row r="79" spans="14:27" x14ac:dyDescent="0.3">
      <c r="N79"/>
      <c r="O79"/>
      <c r="P79"/>
      <c r="Q79"/>
      <c r="R79"/>
      <c r="S79"/>
      <c r="T79"/>
      <c r="U79"/>
      <c r="V79"/>
      <c r="W79"/>
      <c r="X79"/>
      <c r="Y79"/>
      <c r="Z79"/>
      <c r="AA79"/>
    </row>
    <row r="80" spans="14:27" x14ac:dyDescent="0.3">
      <c r="N80"/>
      <c r="O80"/>
      <c r="P80"/>
      <c r="Q80"/>
      <c r="R80"/>
      <c r="S80"/>
      <c r="T80"/>
      <c r="U80"/>
      <c r="V80"/>
      <c r="W80"/>
      <c r="X80"/>
      <c r="Y80"/>
      <c r="Z80"/>
      <c r="AA80"/>
    </row>
    <row r="81" spans="14:27" x14ac:dyDescent="0.3">
      <c r="N81"/>
      <c r="O81"/>
      <c r="P81"/>
      <c r="Q81"/>
      <c r="R81"/>
      <c r="S81"/>
      <c r="T81"/>
      <c r="U81"/>
      <c r="V81"/>
      <c r="W81"/>
      <c r="X81"/>
      <c r="Y81"/>
      <c r="Z81"/>
      <c r="AA81"/>
    </row>
    <row r="82" spans="14:27" x14ac:dyDescent="0.3">
      <c r="N82"/>
      <c r="O82"/>
      <c r="P82"/>
      <c r="Q82"/>
      <c r="R82"/>
      <c r="S82"/>
      <c r="T82"/>
      <c r="U82"/>
      <c r="V82"/>
      <c r="W82"/>
      <c r="X82"/>
      <c r="Y82"/>
      <c r="Z82"/>
      <c r="AA82"/>
    </row>
    <row r="83" spans="14:27" x14ac:dyDescent="0.3">
      <c r="N83"/>
      <c r="O83"/>
      <c r="P83"/>
      <c r="Q83"/>
      <c r="R83"/>
      <c r="S83"/>
      <c r="T83"/>
      <c r="U83"/>
      <c r="V83"/>
      <c r="W83"/>
      <c r="X83"/>
      <c r="Y83"/>
      <c r="Z83"/>
      <c r="AA83"/>
    </row>
    <row r="84" spans="14:27" x14ac:dyDescent="0.3">
      <c r="N84"/>
      <c r="O84"/>
      <c r="P84"/>
      <c r="Q84"/>
      <c r="R84"/>
      <c r="S84"/>
      <c r="T84"/>
      <c r="U84"/>
      <c r="V84"/>
      <c r="W84"/>
      <c r="X84"/>
      <c r="Y84"/>
      <c r="Z84"/>
      <c r="AA84"/>
    </row>
    <row r="85" spans="14:27" x14ac:dyDescent="0.3">
      <c r="N85"/>
      <c r="O85"/>
      <c r="P85"/>
      <c r="Q85"/>
      <c r="R85"/>
      <c r="S85"/>
      <c r="T85"/>
      <c r="U85"/>
      <c r="V85"/>
      <c r="W85"/>
      <c r="X85"/>
      <c r="Y85"/>
      <c r="Z85"/>
      <c r="AA85"/>
    </row>
    <row r="86" spans="14:27" x14ac:dyDescent="0.3">
      <c r="N86"/>
      <c r="O86"/>
      <c r="P86"/>
      <c r="Q86"/>
      <c r="R86"/>
      <c r="S86"/>
      <c r="T86"/>
      <c r="U86"/>
      <c r="V86"/>
      <c r="W86"/>
      <c r="X86"/>
      <c r="Y86"/>
      <c r="Z86"/>
      <c r="AA86"/>
    </row>
    <row r="87" spans="14:27" x14ac:dyDescent="0.3">
      <c r="N87"/>
      <c r="O87"/>
      <c r="P87"/>
      <c r="Q87"/>
      <c r="R87"/>
      <c r="S87"/>
      <c r="T87"/>
      <c r="U87"/>
      <c r="V87"/>
      <c r="W87"/>
      <c r="X87"/>
      <c r="Y87"/>
      <c r="Z87"/>
      <c r="AA87"/>
    </row>
    <row r="88" spans="14:27" x14ac:dyDescent="0.3">
      <c r="N88"/>
      <c r="O88"/>
      <c r="P88"/>
      <c r="Q88"/>
      <c r="R88"/>
      <c r="S88"/>
      <c r="T88"/>
      <c r="U88"/>
      <c r="V88"/>
      <c r="W88"/>
      <c r="X88"/>
      <c r="Y88"/>
      <c r="Z88"/>
      <c r="AA88"/>
    </row>
    <row r="89" spans="14:27" x14ac:dyDescent="0.3">
      <c r="N89"/>
      <c r="O89"/>
      <c r="P89"/>
      <c r="Q89"/>
      <c r="R89"/>
      <c r="S89"/>
      <c r="T89"/>
      <c r="U89"/>
      <c r="V89"/>
      <c r="W89"/>
      <c r="X89"/>
      <c r="Y89"/>
      <c r="Z89"/>
      <c r="AA89"/>
    </row>
    <row r="90" spans="14:27" x14ac:dyDescent="0.3">
      <c r="N90"/>
      <c r="O90"/>
      <c r="P90"/>
      <c r="Q90"/>
      <c r="R90"/>
      <c r="S90"/>
      <c r="T90"/>
      <c r="U90"/>
      <c r="V90"/>
      <c r="W90"/>
      <c r="X90"/>
      <c r="Y90"/>
      <c r="Z90"/>
      <c r="AA90"/>
    </row>
    <row r="91" spans="14:27" x14ac:dyDescent="0.3">
      <c r="N91"/>
      <c r="O91"/>
      <c r="P91"/>
      <c r="Q91"/>
      <c r="R91"/>
      <c r="S91"/>
      <c r="T91"/>
      <c r="U91"/>
      <c r="V91"/>
      <c r="W91"/>
      <c r="X91"/>
      <c r="Y91"/>
      <c r="Z91"/>
      <c r="AA91"/>
    </row>
    <row r="92" spans="14:27" x14ac:dyDescent="0.3">
      <c r="N92"/>
      <c r="O92"/>
      <c r="P92"/>
      <c r="Q92"/>
      <c r="R92"/>
      <c r="S92"/>
      <c r="T92"/>
      <c r="U92"/>
      <c r="V92"/>
      <c r="W92"/>
      <c r="X92"/>
      <c r="Y92"/>
      <c r="Z92"/>
      <c r="AA92"/>
    </row>
    <row r="93" spans="14:27" x14ac:dyDescent="0.3">
      <c r="N93"/>
      <c r="O93"/>
      <c r="P93"/>
      <c r="Q93"/>
      <c r="R93"/>
      <c r="S93"/>
      <c r="T93"/>
      <c r="U93"/>
      <c r="V93"/>
      <c r="W93"/>
      <c r="X93"/>
      <c r="Y93"/>
      <c r="Z93"/>
      <c r="AA93"/>
    </row>
    <row r="94" spans="14:27" x14ac:dyDescent="0.3">
      <c r="N94"/>
      <c r="O94"/>
      <c r="P94"/>
      <c r="Q94"/>
      <c r="R94"/>
      <c r="S94"/>
      <c r="T94"/>
      <c r="U94"/>
      <c r="V94"/>
      <c r="W94"/>
      <c r="X94"/>
      <c r="Y94"/>
      <c r="Z94"/>
      <c r="AA94"/>
    </row>
    <row r="95" spans="14:27" x14ac:dyDescent="0.3">
      <c r="N95"/>
      <c r="O95"/>
      <c r="P95"/>
      <c r="Q95"/>
      <c r="R95"/>
      <c r="S95"/>
      <c r="T95"/>
      <c r="U95"/>
      <c r="V95"/>
      <c r="W95"/>
      <c r="X95"/>
      <c r="Y95"/>
      <c r="Z95"/>
      <c r="AA95"/>
    </row>
    <row r="96" spans="14:27" x14ac:dyDescent="0.3">
      <c r="N96"/>
      <c r="O96"/>
      <c r="P96"/>
      <c r="Q96"/>
      <c r="R96"/>
      <c r="S96"/>
      <c r="T96"/>
      <c r="U96"/>
      <c r="V96"/>
      <c r="W96"/>
      <c r="X96"/>
      <c r="Y96"/>
      <c r="Z96"/>
      <c r="AA96"/>
    </row>
    <row r="97" spans="1:27" x14ac:dyDescent="0.3">
      <c r="N97"/>
      <c r="O97"/>
      <c r="P97"/>
      <c r="Q97"/>
      <c r="R97"/>
      <c r="S97"/>
      <c r="T97"/>
      <c r="U97"/>
      <c r="V97"/>
      <c r="W97"/>
      <c r="X97"/>
      <c r="Y97"/>
      <c r="Z97"/>
      <c r="AA97"/>
    </row>
    <row r="98" spans="1:27" x14ac:dyDescent="0.3">
      <c r="N98"/>
      <c r="O98"/>
      <c r="P98"/>
      <c r="Q98"/>
      <c r="R98"/>
      <c r="S98"/>
      <c r="T98"/>
      <c r="U98"/>
      <c r="V98"/>
      <c r="W98"/>
      <c r="X98"/>
      <c r="Y98"/>
      <c r="Z98"/>
      <c r="AA98"/>
    </row>
    <row r="99" spans="1:27" x14ac:dyDescent="0.3">
      <c r="N99"/>
      <c r="O99"/>
      <c r="P99"/>
      <c r="Q99"/>
      <c r="R99"/>
      <c r="S99"/>
      <c r="T99"/>
      <c r="U99"/>
      <c r="V99"/>
      <c r="W99"/>
      <c r="X99"/>
      <c r="Y99"/>
      <c r="Z99"/>
      <c r="AA99"/>
    </row>
    <row r="100" spans="1:27" x14ac:dyDescent="0.3">
      <c r="N100"/>
      <c r="O100"/>
      <c r="P100"/>
      <c r="Q100"/>
      <c r="R100"/>
      <c r="S100"/>
      <c r="T100"/>
      <c r="U100"/>
      <c r="V100"/>
      <c r="W100"/>
      <c r="X100"/>
      <c r="Y100"/>
      <c r="Z100"/>
      <c r="AA100"/>
    </row>
    <row r="101" spans="1:27" x14ac:dyDescent="0.3">
      <c r="N101"/>
      <c r="O101"/>
      <c r="P101"/>
      <c r="Q101"/>
      <c r="R101"/>
      <c r="S101"/>
      <c r="T101"/>
      <c r="U101"/>
      <c r="V101"/>
      <c r="W101"/>
      <c r="X101"/>
      <c r="Y101"/>
      <c r="Z101"/>
      <c r="AA101"/>
    </row>
    <row r="108" spans="1:27" x14ac:dyDescent="0.3">
      <c r="A108"/>
      <c r="B108"/>
      <c r="C108"/>
      <c r="D108"/>
      <c r="E108"/>
      <c r="F108"/>
      <c r="G108"/>
      <c r="H108"/>
      <c r="I108"/>
      <c r="J108"/>
      <c r="K108"/>
      <c r="L108"/>
      <c r="M108"/>
    </row>
    <row r="109" spans="1:27" x14ac:dyDescent="0.3">
      <c r="A109"/>
      <c r="B109"/>
      <c r="C109"/>
      <c r="D109"/>
      <c r="E109"/>
      <c r="F109"/>
      <c r="G109"/>
      <c r="H109"/>
      <c r="I109"/>
      <c r="J109"/>
      <c r="K109"/>
      <c r="L109"/>
      <c r="M109"/>
    </row>
    <row r="110" spans="1:27" x14ac:dyDescent="0.3">
      <c r="A110"/>
      <c r="B110"/>
      <c r="C110"/>
      <c r="D110"/>
      <c r="E110"/>
      <c r="F110"/>
      <c r="G110"/>
      <c r="H110"/>
      <c r="I110"/>
      <c r="J110"/>
      <c r="K110"/>
      <c r="L110"/>
      <c r="M110"/>
    </row>
    <row r="111" spans="1:27" x14ac:dyDescent="0.3">
      <c r="A111"/>
      <c r="B111"/>
      <c r="C111"/>
      <c r="D111"/>
      <c r="E111"/>
      <c r="F111"/>
      <c r="G111"/>
      <c r="H111"/>
      <c r="I111"/>
      <c r="J111"/>
      <c r="K111"/>
      <c r="L111"/>
      <c r="M111"/>
    </row>
    <row r="112" spans="1:27" x14ac:dyDescent="0.3">
      <c r="A112"/>
      <c r="B112"/>
      <c r="C112"/>
      <c r="D112"/>
      <c r="E112"/>
      <c r="F112"/>
      <c r="G112"/>
      <c r="H112"/>
      <c r="I112"/>
      <c r="J112"/>
      <c r="K112"/>
      <c r="L112"/>
      <c r="M112"/>
    </row>
    <row r="113" spans="1:13" x14ac:dyDescent="0.3">
      <c r="A113"/>
      <c r="B113"/>
      <c r="C113"/>
      <c r="D113"/>
      <c r="E113"/>
      <c r="F113"/>
      <c r="G113"/>
      <c r="H113"/>
      <c r="I113"/>
      <c r="J113"/>
      <c r="K113"/>
      <c r="L113"/>
      <c r="M113"/>
    </row>
    <row r="114" spans="1:13" x14ac:dyDescent="0.3">
      <c r="A114"/>
      <c r="B114"/>
      <c r="C114"/>
      <c r="D114"/>
      <c r="E114"/>
      <c r="F114"/>
      <c r="G114"/>
      <c r="H114"/>
      <c r="I114"/>
      <c r="J114"/>
      <c r="K114"/>
      <c r="L114"/>
      <c r="M114"/>
    </row>
    <row r="115" spans="1:13" x14ac:dyDescent="0.3">
      <c r="A115"/>
      <c r="B115"/>
      <c r="C115"/>
      <c r="D115"/>
      <c r="E115"/>
      <c r="F115"/>
      <c r="G115"/>
      <c r="H115"/>
      <c r="I115"/>
      <c r="J115"/>
      <c r="K115"/>
      <c r="L115"/>
      <c r="M115"/>
    </row>
    <row r="116" spans="1:13" x14ac:dyDescent="0.3">
      <c r="A116"/>
      <c r="B116"/>
      <c r="C116"/>
      <c r="D116"/>
      <c r="E116"/>
      <c r="F116"/>
      <c r="G116"/>
      <c r="H116"/>
      <c r="I116"/>
      <c r="J116"/>
      <c r="K116"/>
      <c r="L116"/>
      <c r="M116"/>
    </row>
    <row r="117" spans="1:13" x14ac:dyDescent="0.3">
      <c r="A117"/>
      <c r="B117"/>
      <c r="C117"/>
      <c r="D117"/>
      <c r="E117"/>
      <c r="F117"/>
      <c r="G117"/>
      <c r="H117"/>
      <c r="I117"/>
      <c r="J117"/>
      <c r="K117"/>
      <c r="L117"/>
      <c r="M117"/>
    </row>
    <row r="118" spans="1:13" x14ac:dyDescent="0.3">
      <c r="A118"/>
      <c r="B118"/>
      <c r="C118"/>
      <c r="D118"/>
      <c r="E118"/>
      <c r="F118"/>
      <c r="G118"/>
      <c r="H118"/>
      <c r="I118"/>
      <c r="J118"/>
    </row>
    <row r="119" spans="1:13" x14ac:dyDescent="0.3">
      <c r="A119"/>
      <c r="B119"/>
      <c r="C119"/>
      <c r="D119"/>
      <c r="E119"/>
      <c r="F119"/>
      <c r="G119"/>
      <c r="H119"/>
      <c r="I119"/>
      <c r="J119"/>
    </row>
    <row r="120" spans="1:13" x14ac:dyDescent="0.3">
      <c r="A120"/>
      <c r="B120"/>
      <c r="C120"/>
      <c r="D120"/>
      <c r="E120"/>
      <c r="F120"/>
      <c r="G120"/>
      <c r="H120"/>
      <c r="I120"/>
      <c r="J120"/>
    </row>
    <row r="121" spans="1:13" x14ac:dyDescent="0.3">
      <c r="A121"/>
      <c r="B121"/>
      <c r="C121"/>
      <c r="D121"/>
      <c r="E121"/>
      <c r="F121"/>
      <c r="G121"/>
      <c r="H121"/>
      <c r="I121"/>
      <c r="J121"/>
    </row>
    <row r="122" spans="1:13" x14ac:dyDescent="0.3">
      <c r="A122"/>
      <c r="B122"/>
      <c r="C122"/>
      <c r="D122"/>
      <c r="E122"/>
      <c r="F122"/>
      <c r="G122"/>
      <c r="H122"/>
      <c r="I122"/>
      <c r="J122"/>
    </row>
    <row r="123" spans="1:13" x14ac:dyDescent="0.3">
      <c r="A123"/>
      <c r="B123"/>
      <c r="C123"/>
      <c r="D123"/>
      <c r="E123"/>
      <c r="F123"/>
      <c r="G123"/>
      <c r="H123"/>
      <c r="I123"/>
      <c r="J123"/>
    </row>
    <row r="124" spans="1:13" x14ac:dyDescent="0.3">
      <c r="A124"/>
      <c r="B124"/>
      <c r="C124"/>
      <c r="D124"/>
      <c r="E124"/>
      <c r="F124"/>
      <c r="G124"/>
      <c r="H124"/>
      <c r="I124"/>
      <c r="J124"/>
    </row>
    <row r="125" spans="1:13" x14ac:dyDescent="0.3">
      <c r="A125"/>
      <c r="B125"/>
      <c r="C125"/>
      <c r="D125"/>
      <c r="E125"/>
      <c r="F125"/>
      <c r="G125"/>
      <c r="H125"/>
      <c r="I125"/>
      <c r="J125"/>
    </row>
    <row r="126" spans="1:13" x14ac:dyDescent="0.3">
      <c r="A126"/>
      <c r="B126"/>
      <c r="C126"/>
      <c r="D126"/>
      <c r="E126"/>
      <c r="F126"/>
      <c r="G126"/>
      <c r="H126"/>
      <c r="I126"/>
      <c r="J126"/>
    </row>
    <row r="127" spans="1:13" x14ac:dyDescent="0.3">
      <c r="A127"/>
      <c r="B127"/>
      <c r="C127"/>
      <c r="D127"/>
      <c r="E127"/>
      <c r="F127"/>
      <c r="G127"/>
      <c r="H127"/>
      <c r="I127"/>
      <c r="J127"/>
    </row>
    <row r="128" spans="1:13" x14ac:dyDescent="0.3">
      <c r="A128"/>
      <c r="B128"/>
      <c r="C128"/>
      <c r="D128"/>
      <c r="E128"/>
      <c r="F128"/>
      <c r="G128"/>
      <c r="H128"/>
      <c r="I128"/>
      <c r="J128"/>
    </row>
    <row r="129" spans="1:10" x14ac:dyDescent="0.3">
      <c r="A129"/>
      <c r="B129"/>
      <c r="C129"/>
      <c r="D129"/>
      <c r="E129"/>
      <c r="F129"/>
      <c r="G129"/>
      <c r="H129"/>
      <c r="I129"/>
      <c r="J129"/>
    </row>
    <row r="130" spans="1:10" x14ac:dyDescent="0.3">
      <c r="A130"/>
      <c r="B130"/>
      <c r="C130"/>
      <c r="D130"/>
      <c r="E130"/>
      <c r="F130"/>
      <c r="G130"/>
      <c r="H130"/>
      <c r="I130"/>
      <c r="J130"/>
    </row>
    <row r="131" spans="1:10" x14ac:dyDescent="0.3">
      <c r="A131"/>
      <c r="B131"/>
      <c r="C131"/>
      <c r="D131"/>
      <c r="E131"/>
      <c r="F131"/>
      <c r="G131"/>
      <c r="H131"/>
      <c r="I131"/>
      <c r="J131"/>
    </row>
    <row r="132" spans="1:10" x14ac:dyDescent="0.3">
      <c r="A132"/>
      <c r="B132"/>
      <c r="C132"/>
      <c r="D132"/>
      <c r="E132"/>
      <c r="F132"/>
      <c r="G132"/>
      <c r="H132"/>
      <c r="I132"/>
      <c r="J132"/>
    </row>
    <row r="133" spans="1:10" x14ac:dyDescent="0.3">
      <c r="A133"/>
      <c r="B133"/>
      <c r="C133"/>
      <c r="D133"/>
      <c r="E133"/>
      <c r="F133"/>
      <c r="G133"/>
      <c r="H133"/>
      <c r="I133"/>
      <c r="J133"/>
    </row>
    <row r="134" spans="1:10" x14ac:dyDescent="0.3">
      <c r="A134"/>
      <c r="B134"/>
      <c r="C134"/>
      <c r="D134"/>
      <c r="E134"/>
      <c r="F134"/>
      <c r="G134"/>
      <c r="H134"/>
      <c r="I134"/>
      <c r="J134"/>
    </row>
    <row r="135" spans="1:10" x14ac:dyDescent="0.3">
      <c r="A135"/>
      <c r="B135"/>
      <c r="C135"/>
      <c r="D135"/>
      <c r="E135"/>
      <c r="F135"/>
      <c r="G135"/>
      <c r="H135"/>
      <c r="I135"/>
      <c r="J135"/>
    </row>
    <row r="136" spans="1:10" x14ac:dyDescent="0.3">
      <c r="A136"/>
      <c r="B136"/>
      <c r="C136"/>
      <c r="D136"/>
      <c r="E136"/>
      <c r="F136"/>
      <c r="G136"/>
      <c r="H136"/>
      <c r="I136"/>
      <c r="J136"/>
    </row>
    <row r="137" spans="1:10" x14ac:dyDescent="0.3">
      <c r="A137"/>
      <c r="B137"/>
      <c r="C137"/>
      <c r="D137"/>
      <c r="E137"/>
      <c r="F137"/>
      <c r="G137"/>
      <c r="H137"/>
      <c r="I137"/>
      <c r="J137"/>
    </row>
    <row r="138" spans="1:10" x14ac:dyDescent="0.3">
      <c r="A138"/>
      <c r="B138"/>
      <c r="C138"/>
      <c r="D138"/>
      <c r="E138"/>
      <c r="F138"/>
      <c r="G138"/>
      <c r="H138"/>
      <c r="I138"/>
      <c r="J138"/>
    </row>
    <row r="139" spans="1:10" x14ac:dyDescent="0.3">
      <c r="A139"/>
      <c r="B139"/>
      <c r="C139"/>
      <c r="D139"/>
      <c r="E139"/>
      <c r="F139"/>
      <c r="G139"/>
      <c r="H139"/>
      <c r="I139"/>
      <c r="J139"/>
    </row>
    <row r="140" spans="1:10" x14ac:dyDescent="0.3">
      <c r="A140"/>
      <c r="B140"/>
      <c r="C140"/>
      <c r="D140"/>
      <c r="E140"/>
      <c r="F140"/>
      <c r="G140"/>
      <c r="H140"/>
      <c r="I140"/>
      <c r="J140"/>
    </row>
    <row r="141" spans="1:10" x14ac:dyDescent="0.3">
      <c r="A141"/>
      <c r="B141"/>
      <c r="C141"/>
      <c r="D141"/>
      <c r="E141"/>
      <c r="F141"/>
      <c r="G141"/>
      <c r="H141"/>
      <c r="I141"/>
      <c r="J141"/>
    </row>
    <row r="142" spans="1:10" x14ac:dyDescent="0.3">
      <c r="A142"/>
      <c r="B142"/>
      <c r="C142"/>
      <c r="D142"/>
      <c r="E142"/>
      <c r="F142"/>
      <c r="G142"/>
      <c r="H142"/>
      <c r="I142"/>
      <c r="J142"/>
    </row>
    <row r="143" spans="1:10" x14ac:dyDescent="0.3">
      <c r="A143"/>
      <c r="B143"/>
      <c r="C143"/>
      <c r="D143"/>
      <c r="E143"/>
      <c r="F143"/>
      <c r="G143"/>
      <c r="H143"/>
      <c r="I143"/>
      <c r="J143"/>
    </row>
    <row r="144" spans="1:10" x14ac:dyDescent="0.3">
      <c r="A144"/>
      <c r="B144"/>
      <c r="C144"/>
      <c r="D144"/>
      <c r="E144"/>
      <c r="F144"/>
      <c r="G144"/>
      <c r="H144"/>
      <c r="I144"/>
      <c r="J144"/>
    </row>
    <row r="145" spans="1:10" x14ac:dyDescent="0.3">
      <c r="A145"/>
      <c r="B145"/>
      <c r="C145"/>
      <c r="D145"/>
      <c r="E145"/>
      <c r="F145"/>
      <c r="G145"/>
      <c r="H145"/>
      <c r="I145"/>
      <c r="J145"/>
    </row>
    <row r="146" spans="1:10" x14ac:dyDescent="0.3">
      <c r="A146"/>
      <c r="B146"/>
      <c r="C146"/>
      <c r="D146"/>
      <c r="E146"/>
      <c r="F146"/>
      <c r="G146"/>
      <c r="H146"/>
      <c r="I146"/>
      <c r="J146"/>
    </row>
    <row r="147" spans="1:10" x14ac:dyDescent="0.3">
      <c r="A147"/>
      <c r="B147"/>
      <c r="C147"/>
      <c r="D147"/>
      <c r="E147"/>
      <c r="F147"/>
      <c r="G147"/>
      <c r="H147"/>
      <c r="I147"/>
      <c r="J147"/>
    </row>
    <row r="148" spans="1:10" x14ac:dyDescent="0.3">
      <c r="A148"/>
      <c r="B148"/>
      <c r="C148"/>
      <c r="D148"/>
      <c r="E148"/>
      <c r="F148"/>
      <c r="G148"/>
      <c r="H148"/>
      <c r="I148"/>
      <c r="J148"/>
    </row>
    <row r="149" spans="1:10" x14ac:dyDescent="0.3">
      <c r="A149"/>
      <c r="B149"/>
      <c r="C149"/>
      <c r="D149"/>
      <c r="E149"/>
      <c r="F149"/>
      <c r="G149"/>
      <c r="H149"/>
      <c r="I149"/>
      <c r="J149"/>
    </row>
    <row r="150" spans="1:10" x14ac:dyDescent="0.3">
      <c r="A150"/>
      <c r="B150"/>
      <c r="C150"/>
      <c r="D150"/>
      <c r="E150"/>
      <c r="F150"/>
      <c r="G150"/>
      <c r="H150"/>
      <c r="I150"/>
      <c r="J150"/>
    </row>
    <row r="151" spans="1:10" x14ac:dyDescent="0.3">
      <c r="A151"/>
      <c r="B151"/>
      <c r="C151"/>
      <c r="D151"/>
      <c r="E151"/>
      <c r="F151"/>
      <c r="G151"/>
      <c r="H151"/>
      <c r="I151"/>
      <c r="J151"/>
    </row>
    <row r="152" spans="1:10" x14ac:dyDescent="0.3">
      <c r="A152"/>
      <c r="B152"/>
      <c r="C152"/>
      <c r="D152"/>
      <c r="E152"/>
      <c r="F152"/>
      <c r="G152"/>
      <c r="H152"/>
      <c r="I152"/>
      <c r="J152"/>
    </row>
    <row r="153" spans="1:10" x14ac:dyDescent="0.3">
      <c r="A153"/>
      <c r="B153"/>
      <c r="C153"/>
      <c r="D153"/>
      <c r="E153"/>
      <c r="F153"/>
      <c r="G153"/>
      <c r="H153"/>
      <c r="I153"/>
      <c r="J153"/>
    </row>
    <row r="154" spans="1:10" x14ac:dyDescent="0.3">
      <c r="A154"/>
      <c r="B154"/>
      <c r="C154"/>
      <c r="D154"/>
      <c r="E154"/>
      <c r="F154"/>
      <c r="G154"/>
      <c r="H154"/>
      <c r="I154"/>
      <c r="J154"/>
    </row>
  </sheetData>
  <mergeCells count="4">
    <mergeCell ref="A3:M3"/>
    <mergeCell ref="A4:M4"/>
    <mergeCell ref="C6:J6"/>
    <mergeCell ref="B23:M23"/>
  </mergeCells>
  <pageMargins left="0.7" right="0.7" top="0.75" bottom="0.75" header="0.3" footer="0.3"/>
  <pageSetup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100DF-3779-4CF2-AFD1-54903BBF2CCD}">
  <dimension ref="A1:AN67"/>
  <sheetViews>
    <sheetView zoomScaleNormal="100" workbookViewId="0"/>
  </sheetViews>
  <sheetFormatPr defaultColWidth="9.109375" defaultRowHeight="15.6" x14ac:dyDescent="0.3"/>
  <cols>
    <col min="1" max="7" width="14.6640625" style="4" customWidth="1"/>
    <col min="8" max="8" width="13.6640625" style="4" bestFit="1" customWidth="1"/>
    <col min="9" max="10" width="14.6640625" style="4" bestFit="1" customWidth="1"/>
    <col min="11" max="13" width="13.44140625" style="4" bestFit="1" customWidth="1"/>
    <col min="14" max="14" width="13.6640625" style="4" bestFit="1" customWidth="1"/>
    <col min="15" max="17" width="12.33203125" style="4" bestFit="1" customWidth="1"/>
    <col min="18" max="18" width="13.6640625" style="4" bestFit="1" customWidth="1"/>
    <col min="19" max="20" width="12.33203125" style="4" bestFit="1" customWidth="1"/>
    <col min="21" max="23" width="9.109375" style="4"/>
    <col min="24" max="24" width="12.44140625" style="4" bestFit="1" customWidth="1"/>
    <col min="25" max="26" width="12.33203125" style="4" bestFit="1" customWidth="1"/>
    <col min="27" max="16384" width="9.109375" style="4"/>
  </cols>
  <sheetData>
    <row r="1" spans="1:13" ht="15.75" customHeight="1" x14ac:dyDescent="0.35">
      <c r="A1" s="1" t="s">
        <v>41</v>
      </c>
      <c r="B1" s="2"/>
      <c r="C1" s="9" t="s">
        <v>0</v>
      </c>
      <c r="D1" s="2"/>
      <c r="E1" s="2"/>
      <c r="F1" s="2"/>
      <c r="G1" s="2"/>
      <c r="H1" s="2"/>
      <c r="I1" s="2"/>
      <c r="J1" s="2"/>
      <c r="K1" s="2"/>
      <c r="L1" s="3"/>
      <c r="M1" s="6"/>
    </row>
    <row r="2" spans="1:13" ht="15.75" customHeight="1" x14ac:dyDescent="0.3">
      <c r="A2" s="5"/>
      <c r="B2" s="5"/>
      <c r="C2" s="5"/>
      <c r="D2" s="5"/>
      <c r="E2" s="5"/>
      <c r="F2" s="5"/>
      <c r="G2" s="5"/>
      <c r="H2" s="5"/>
      <c r="I2" s="5"/>
      <c r="J2" s="5"/>
      <c r="K2" s="5"/>
      <c r="L2" s="8"/>
      <c r="M2" s="6"/>
    </row>
    <row r="3" spans="1:13" x14ac:dyDescent="0.3">
      <c r="A3" s="133" t="s">
        <v>240</v>
      </c>
      <c r="B3" s="133"/>
      <c r="C3" s="133"/>
      <c r="D3" s="133"/>
      <c r="E3" s="133"/>
      <c r="F3" s="133"/>
      <c r="G3" s="133"/>
      <c r="H3" s="133"/>
      <c r="I3" s="133"/>
      <c r="J3" s="133"/>
      <c r="K3" s="133"/>
      <c r="L3" s="133"/>
      <c r="M3" s="6"/>
    </row>
    <row r="4" spans="1:13" x14ac:dyDescent="0.3">
      <c r="A4" s="21"/>
      <c r="B4" s="21"/>
      <c r="C4" s="21"/>
      <c r="D4" s="21"/>
      <c r="E4" s="21"/>
      <c r="F4" s="21"/>
      <c r="G4" s="21"/>
      <c r="H4" s="21"/>
      <c r="I4" s="21"/>
      <c r="J4" s="21"/>
      <c r="K4" s="21"/>
      <c r="L4" s="21"/>
      <c r="M4" s="6"/>
    </row>
    <row r="5" spans="1:13" x14ac:dyDescent="0.3">
      <c r="A5" s="12" t="s">
        <v>61</v>
      </c>
      <c r="B5" s="21"/>
      <c r="C5" s="21"/>
      <c r="D5" s="21"/>
      <c r="E5" s="21"/>
      <c r="F5" s="21"/>
      <c r="G5" s="21"/>
      <c r="H5" s="21"/>
      <c r="I5" s="21"/>
      <c r="J5" s="21"/>
      <c r="K5" s="21"/>
      <c r="L5" s="21"/>
      <c r="M5" s="6"/>
    </row>
    <row r="6" spans="1:13" x14ac:dyDescent="0.3">
      <c r="A6" s="5"/>
      <c r="B6" s="6"/>
      <c r="C6" s="6"/>
      <c r="D6" s="6"/>
      <c r="E6" s="6"/>
      <c r="F6" s="6"/>
      <c r="G6" s="6"/>
      <c r="H6" s="6"/>
      <c r="I6" s="6"/>
      <c r="J6" s="6"/>
      <c r="K6" s="6"/>
      <c r="L6" s="6"/>
      <c r="M6" s="6"/>
    </row>
    <row r="7" spans="1:13" x14ac:dyDescent="0.3">
      <c r="A7" s="134" t="s">
        <v>96</v>
      </c>
      <c r="B7" s="135"/>
      <c r="C7" s="55" t="s">
        <v>37</v>
      </c>
      <c r="D7" s="55" t="s">
        <v>38</v>
      </c>
      <c r="E7" s="55" t="s">
        <v>39</v>
      </c>
      <c r="F7" s="6"/>
      <c r="G7" s="6"/>
      <c r="H7" s="6"/>
      <c r="I7" s="6"/>
      <c r="J7" s="6"/>
      <c r="K7" s="6"/>
      <c r="L7" s="6"/>
      <c r="M7" s="6"/>
    </row>
    <row r="8" spans="1:13" x14ac:dyDescent="0.3">
      <c r="A8" s="136" t="s">
        <v>97</v>
      </c>
      <c r="B8" s="137"/>
      <c r="C8" s="78">
        <v>5000</v>
      </c>
      <c r="D8" s="78">
        <v>4000</v>
      </c>
      <c r="E8" s="78">
        <v>2500</v>
      </c>
      <c r="F8" s="6"/>
      <c r="G8" s="6"/>
      <c r="H8" s="6"/>
      <c r="I8" s="6"/>
      <c r="J8" s="6"/>
      <c r="K8" s="6"/>
      <c r="L8" s="6"/>
      <c r="M8" s="6"/>
    </row>
    <row r="9" spans="1:13" x14ac:dyDescent="0.3">
      <c r="A9" s="136" t="s">
        <v>40</v>
      </c>
      <c r="B9" s="137"/>
      <c r="C9" s="79">
        <v>0.45</v>
      </c>
      <c r="D9" s="79">
        <v>0.25</v>
      </c>
      <c r="E9" s="79">
        <v>0.3</v>
      </c>
      <c r="F9" s="6"/>
      <c r="G9" s="6"/>
      <c r="H9" s="6"/>
      <c r="I9" s="6"/>
      <c r="J9" s="6"/>
      <c r="K9" s="6"/>
      <c r="L9" s="6"/>
      <c r="M9" s="6"/>
    </row>
    <row r="10" spans="1:13" x14ac:dyDescent="0.3">
      <c r="A10" s="25"/>
      <c r="B10" s="25"/>
      <c r="C10" s="77"/>
      <c r="D10" s="77"/>
      <c r="E10" s="77"/>
      <c r="F10" s="6"/>
      <c r="G10" s="6"/>
      <c r="H10" s="6"/>
      <c r="I10" s="6"/>
      <c r="J10" s="6"/>
      <c r="K10" s="6"/>
      <c r="L10" s="6"/>
      <c r="M10" s="6"/>
    </row>
    <row r="11" spans="1:13" ht="15.6" customHeight="1" x14ac:dyDescent="0.3">
      <c r="A11" s="25"/>
      <c r="B11" s="138" t="s">
        <v>98</v>
      </c>
      <c r="C11" s="139"/>
      <c r="D11" s="139"/>
      <c r="E11" s="140"/>
      <c r="F11" s="6"/>
      <c r="G11" s="6"/>
      <c r="H11" s="6"/>
      <c r="I11" s="6"/>
      <c r="J11" s="6"/>
      <c r="K11" s="6"/>
      <c r="L11" s="6"/>
      <c r="M11" s="6"/>
    </row>
    <row r="12" spans="1:13" x14ac:dyDescent="0.3">
      <c r="A12" s="25"/>
      <c r="B12" s="80"/>
      <c r="C12" s="55" t="s">
        <v>37</v>
      </c>
      <c r="D12" s="55" t="s">
        <v>38</v>
      </c>
      <c r="E12" s="55" t="s">
        <v>39</v>
      </c>
      <c r="F12" s="6"/>
      <c r="G12" s="6"/>
      <c r="H12" s="6"/>
      <c r="I12" s="6"/>
      <c r="J12" s="6"/>
      <c r="K12" s="6"/>
      <c r="L12" s="6"/>
      <c r="M12" s="6"/>
    </row>
    <row r="13" spans="1:13" x14ac:dyDescent="0.3">
      <c r="A13" s="25"/>
      <c r="B13" s="55" t="s">
        <v>37</v>
      </c>
      <c r="C13" s="81">
        <v>1</v>
      </c>
      <c r="D13" s="81">
        <v>0.4</v>
      </c>
      <c r="E13" s="81">
        <v>0.7</v>
      </c>
      <c r="F13" s="6"/>
      <c r="G13" s="6"/>
      <c r="H13" s="6"/>
      <c r="I13" s="6"/>
      <c r="J13" s="6"/>
      <c r="K13" s="6"/>
      <c r="L13" s="6"/>
      <c r="M13" s="6"/>
    </row>
    <row r="14" spans="1:13" x14ac:dyDescent="0.3">
      <c r="A14" s="25"/>
      <c r="B14" s="55" t="s">
        <v>38</v>
      </c>
      <c r="C14" s="81">
        <v>0.4</v>
      </c>
      <c r="D14" s="81">
        <v>1</v>
      </c>
      <c r="E14" s="81">
        <v>0.2</v>
      </c>
      <c r="F14" s="6"/>
      <c r="G14" s="6"/>
      <c r="H14" s="6"/>
      <c r="I14" s="6"/>
      <c r="J14" s="6"/>
      <c r="K14" s="6"/>
      <c r="L14" s="6"/>
      <c r="M14" s="6"/>
    </row>
    <row r="15" spans="1:13" x14ac:dyDescent="0.3">
      <c r="A15" s="25"/>
      <c r="B15" s="55" t="s">
        <v>39</v>
      </c>
      <c r="C15" s="81">
        <v>0.7</v>
      </c>
      <c r="D15" s="81">
        <v>0.2</v>
      </c>
      <c r="E15" s="81">
        <v>1</v>
      </c>
      <c r="F15" s="6"/>
      <c r="G15" s="6"/>
      <c r="H15" s="6"/>
      <c r="I15" s="6"/>
      <c r="J15" s="6"/>
      <c r="K15" s="6"/>
      <c r="L15" s="6"/>
      <c r="M15" s="6"/>
    </row>
    <row r="16" spans="1:13" x14ac:dyDescent="0.3">
      <c r="A16" s="6"/>
      <c r="B16" s="6"/>
      <c r="C16" s="6"/>
      <c r="D16" s="6"/>
      <c r="E16" s="6"/>
      <c r="F16" s="6"/>
      <c r="G16" s="6"/>
      <c r="H16" s="6"/>
      <c r="I16" s="6"/>
      <c r="J16" s="6"/>
      <c r="K16" s="6"/>
      <c r="L16" s="6"/>
      <c r="M16" s="6"/>
    </row>
    <row r="17" spans="1:40" x14ac:dyDescent="0.3">
      <c r="A17" s="13" t="s">
        <v>99</v>
      </c>
      <c r="B17" s="6"/>
      <c r="C17" s="6"/>
      <c r="D17" s="6"/>
      <c r="E17" s="6"/>
      <c r="F17" s="6"/>
      <c r="G17" s="6"/>
      <c r="H17" s="6"/>
      <c r="I17" s="6"/>
      <c r="J17" s="82" t="s">
        <v>222</v>
      </c>
      <c r="K17" s="83"/>
      <c r="L17" s="22">
        <v>0.1</v>
      </c>
      <c r="M17" s="6"/>
    </row>
    <row r="18" spans="1:40" x14ac:dyDescent="0.3">
      <c r="A18" s="13" t="s">
        <v>220</v>
      </c>
      <c r="B18" s="6"/>
      <c r="C18" s="6"/>
      <c r="D18" s="6"/>
      <c r="E18" s="6"/>
      <c r="F18" s="6"/>
      <c r="G18" s="6"/>
      <c r="H18" s="6"/>
      <c r="I18" s="6"/>
      <c r="J18" s="82" t="s">
        <v>221</v>
      </c>
      <c r="K18" s="83"/>
      <c r="L18" s="14">
        <v>1.5</v>
      </c>
      <c r="M18" s="6"/>
    </row>
    <row r="19" spans="1:40" x14ac:dyDescent="0.3">
      <c r="A19" s="5"/>
      <c r="B19" s="5"/>
      <c r="C19" s="5"/>
      <c r="D19" s="5"/>
      <c r="E19" s="5"/>
      <c r="F19" s="5"/>
      <c r="G19" s="5"/>
      <c r="H19" s="5"/>
      <c r="I19" s="5"/>
      <c r="J19" s="5"/>
      <c r="K19" s="5"/>
      <c r="L19" s="8"/>
      <c r="M19" s="8"/>
    </row>
    <row r="20" spans="1:40" x14ac:dyDescent="0.3">
      <c r="A20" s="12" t="s">
        <v>3</v>
      </c>
      <c r="B20" s="133" t="s">
        <v>100</v>
      </c>
      <c r="C20" s="133"/>
      <c r="D20" s="133"/>
      <c r="E20" s="133"/>
      <c r="F20" s="133"/>
      <c r="G20" s="133"/>
      <c r="H20" s="133"/>
      <c r="I20" s="133"/>
      <c r="J20" s="133"/>
      <c r="K20" s="133"/>
      <c r="L20" s="133"/>
      <c r="M20" s="8"/>
    </row>
    <row r="21" spans="1:40" ht="16.2" x14ac:dyDescent="0.35">
      <c r="A21" s="9"/>
      <c r="B21" s="9" t="s">
        <v>1</v>
      </c>
      <c r="C21" s="9"/>
      <c r="D21" s="11"/>
      <c r="E21" s="11"/>
      <c r="F21" s="7"/>
      <c r="G21" s="7"/>
      <c r="H21" s="7"/>
      <c r="I21" s="8"/>
      <c r="J21" s="8"/>
      <c r="K21" s="8"/>
      <c r="L21" s="8"/>
      <c r="M21" s="8"/>
    </row>
    <row r="22" spans="1:40" x14ac:dyDescent="0.3">
      <c r="N22"/>
      <c r="O22"/>
      <c r="P22"/>
      <c r="Q22"/>
      <c r="R22"/>
      <c r="S22"/>
      <c r="T22"/>
      <c r="U22"/>
      <c r="V22"/>
      <c r="W22"/>
      <c r="X22"/>
      <c r="Y22"/>
      <c r="Z22"/>
      <c r="AA22"/>
      <c r="AB22"/>
      <c r="AC22"/>
      <c r="AD22"/>
      <c r="AE22"/>
      <c r="AF22"/>
      <c r="AG22"/>
      <c r="AH22"/>
      <c r="AI22"/>
      <c r="AJ22"/>
      <c r="AK22"/>
      <c r="AL22"/>
      <c r="AM22"/>
      <c r="AN22"/>
    </row>
    <row r="23" spans="1:40" x14ac:dyDescent="0.3">
      <c r="N23"/>
      <c r="O23"/>
      <c r="P23"/>
      <c r="Q23"/>
      <c r="R23"/>
      <c r="S23"/>
      <c r="T23"/>
      <c r="U23"/>
      <c r="V23"/>
      <c r="W23"/>
      <c r="X23"/>
      <c r="Y23"/>
      <c r="Z23"/>
      <c r="AA23"/>
      <c r="AB23"/>
      <c r="AC23"/>
      <c r="AD23"/>
      <c r="AE23"/>
      <c r="AF23"/>
      <c r="AG23"/>
      <c r="AH23"/>
      <c r="AI23"/>
      <c r="AJ23"/>
      <c r="AK23"/>
      <c r="AL23"/>
      <c r="AM23"/>
      <c r="AN23"/>
    </row>
    <row r="24" spans="1:40" x14ac:dyDescent="0.3">
      <c r="N24"/>
      <c r="O24"/>
      <c r="P24"/>
      <c r="Q24"/>
      <c r="R24"/>
      <c r="S24"/>
      <c r="T24"/>
      <c r="U24"/>
      <c r="V24"/>
      <c r="W24"/>
      <c r="X24"/>
      <c r="Y24"/>
      <c r="Z24"/>
      <c r="AA24"/>
      <c r="AB24"/>
      <c r="AC24"/>
      <c r="AD24"/>
      <c r="AE24"/>
      <c r="AF24"/>
      <c r="AG24"/>
      <c r="AH24"/>
      <c r="AI24"/>
      <c r="AJ24"/>
      <c r="AK24"/>
      <c r="AL24"/>
      <c r="AM24"/>
      <c r="AN24"/>
    </row>
    <row r="25" spans="1:40" x14ac:dyDescent="0.3">
      <c r="A25" s="127" t="s">
        <v>241</v>
      </c>
      <c r="B25" s="127"/>
      <c r="C25" s="127"/>
      <c r="D25" s="127"/>
      <c r="E25" s="127"/>
      <c r="F25" s="127"/>
      <c r="G25" s="127"/>
      <c r="H25" s="127"/>
      <c r="I25" s="127"/>
      <c r="J25" s="127"/>
      <c r="K25" s="127"/>
      <c r="L25" s="127"/>
      <c r="M25" s="127"/>
      <c r="N25"/>
      <c r="O25"/>
      <c r="P25"/>
      <c r="Q25"/>
      <c r="R25"/>
      <c r="S25"/>
      <c r="T25"/>
      <c r="U25"/>
      <c r="V25"/>
      <c r="W25"/>
      <c r="X25"/>
      <c r="Y25"/>
      <c r="Z25"/>
      <c r="AA25"/>
      <c r="AB25"/>
      <c r="AC25"/>
      <c r="AD25"/>
      <c r="AE25"/>
      <c r="AF25"/>
      <c r="AG25"/>
      <c r="AH25"/>
      <c r="AI25"/>
      <c r="AJ25"/>
      <c r="AK25"/>
      <c r="AL25"/>
      <c r="AM25"/>
      <c r="AN25"/>
    </row>
    <row r="26" spans="1:40" x14ac:dyDescent="0.3">
      <c r="A26" s="7"/>
      <c r="B26" s="7"/>
      <c r="C26" s="7"/>
      <c r="D26" s="7"/>
      <c r="E26" s="7"/>
      <c r="F26" s="7"/>
      <c r="G26" s="7"/>
      <c r="H26" s="7"/>
      <c r="I26" s="7"/>
      <c r="J26" s="7"/>
      <c r="K26" s="7"/>
      <c r="L26" s="7"/>
      <c r="M26" s="7"/>
      <c r="N26"/>
      <c r="O26"/>
      <c r="P26"/>
      <c r="Q26"/>
      <c r="R26"/>
      <c r="S26"/>
      <c r="T26"/>
      <c r="U26"/>
      <c r="V26"/>
      <c r="W26"/>
      <c r="X26"/>
      <c r="Y26"/>
      <c r="Z26"/>
      <c r="AA26"/>
      <c r="AB26"/>
      <c r="AC26"/>
      <c r="AD26"/>
      <c r="AE26"/>
      <c r="AF26"/>
      <c r="AG26"/>
      <c r="AH26"/>
      <c r="AI26"/>
      <c r="AJ26"/>
      <c r="AK26"/>
      <c r="AL26"/>
      <c r="AM26"/>
      <c r="AN26"/>
    </row>
    <row r="27" spans="1:40" x14ac:dyDescent="0.3">
      <c r="A27" s="12" t="s">
        <v>2</v>
      </c>
      <c r="B27" s="133" t="s">
        <v>213</v>
      </c>
      <c r="C27" s="133"/>
      <c r="D27" s="133"/>
      <c r="E27" s="133"/>
      <c r="F27" s="133"/>
      <c r="G27" s="133"/>
      <c r="H27" s="133"/>
      <c r="I27" s="133"/>
      <c r="J27" s="133"/>
      <c r="K27" s="133"/>
      <c r="L27" s="133"/>
      <c r="M27" s="8"/>
    </row>
    <row r="28" spans="1:40" ht="16.2" x14ac:dyDescent="0.35">
      <c r="A28" s="9"/>
      <c r="B28" s="9" t="s">
        <v>1</v>
      </c>
      <c r="C28" s="9"/>
      <c r="D28" s="11"/>
      <c r="E28" s="11"/>
      <c r="F28" s="11"/>
      <c r="G28" s="11"/>
      <c r="H28" s="7"/>
      <c r="I28" s="7"/>
      <c r="J28" s="8"/>
      <c r="K28" s="7"/>
      <c r="L28" s="8"/>
      <c r="M28" s="8"/>
    </row>
    <row r="32" spans="1:40" x14ac:dyDescent="0.3">
      <c r="A32" s="12" t="s">
        <v>4</v>
      </c>
      <c r="B32" s="133" t="s">
        <v>250</v>
      </c>
      <c r="C32" s="133"/>
      <c r="D32" s="133"/>
      <c r="E32" s="133"/>
      <c r="F32" s="133"/>
      <c r="G32" s="133"/>
      <c r="H32" s="133"/>
      <c r="I32" s="133"/>
      <c r="J32" s="133"/>
      <c r="K32" s="133"/>
      <c r="L32" s="133"/>
      <c r="M32" s="8"/>
    </row>
    <row r="33" spans="1:13" ht="16.2" x14ac:dyDescent="0.35">
      <c r="A33" s="9"/>
      <c r="B33" s="9" t="s">
        <v>1</v>
      </c>
      <c r="C33" s="9"/>
      <c r="D33" s="11"/>
      <c r="E33" s="11"/>
      <c r="F33" s="11"/>
      <c r="G33" s="11"/>
      <c r="H33" s="7"/>
      <c r="I33" s="7"/>
      <c r="J33" s="8"/>
      <c r="K33" s="7"/>
      <c r="L33" s="8"/>
      <c r="M33" s="8"/>
    </row>
    <row r="41" spans="1:13" x14ac:dyDescent="0.3">
      <c r="A41" s="23"/>
      <c r="B41" s="23"/>
      <c r="C41" s="23"/>
      <c r="D41" s="23"/>
      <c r="E41" s="23"/>
      <c r="F41" s="23"/>
      <c r="G41" s="23"/>
      <c r="H41" s="23"/>
      <c r="I41" s="23"/>
      <c r="J41" s="23"/>
      <c r="K41" s="23"/>
      <c r="L41" s="23"/>
    </row>
    <row r="42" spans="1:13" x14ac:dyDescent="0.3">
      <c r="A42" s="23"/>
      <c r="B42" s="23"/>
      <c r="C42" s="23"/>
      <c r="D42" s="23"/>
      <c r="E42" s="23"/>
      <c r="F42" s="23"/>
      <c r="G42" s="23"/>
      <c r="H42" s="23"/>
      <c r="I42" s="23"/>
      <c r="J42" s="23"/>
      <c r="K42" s="23"/>
      <c r="L42" s="23"/>
    </row>
    <row r="43" spans="1:13" x14ac:dyDescent="0.3">
      <c r="A43" s="23"/>
      <c r="B43" s="23"/>
      <c r="C43" s="23"/>
      <c r="D43" s="23"/>
      <c r="E43" s="23"/>
      <c r="F43" s="23"/>
      <c r="G43" s="23"/>
      <c r="H43" s="23"/>
      <c r="I43" s="23"/>
      <c r="J43" s="23"/>
      <c r="K43" s="23"/>
      <c r="L43" s="23"/>
    </row>
    <row r="44" spans="1:13" x14ac:dyDescent="0.3">
      <c r="A44" s="23"/>
      <c r="B44" s="23"/>
      <c r="C44" s="23"/>
      <c r="D44" s="23"/>
      <c r="E44" s="23"/>
      <c r="F44" s="23"/>
      <c r="G44" s="23"/>
      <c r="H44" s="23"/>
      <c r="I44" s="23"/>
      <c r="J44" s="23"/>
      <c r="K44" s="23"/>
      <c r="L44" s="23"/>
    </row>
    <row r="45" spans="1:13" x14ac:dyDescent="0.3">
      <c r="A45" s="23"/>
      <c r="B45" s="23"/>
      <c r="C45" s="23"/>
      <c r="D45" s="23"/>
      <c r="E45" s="23"/>
      <c r="F45" s="23"/>
      <c r="G45" s="23"/>
      <c r="H45" s="23"/>
      <c r="I45" s="23"/>
      <c r="J45" s="23"/>
      <c r="K45" s="23"/>
      <c r="L45" s="23"/>
    </row>
    <row r="46" spans="1:13" x14ac:dyDescent="0.3">
      <c r="A46" s="56"/>
      <c r="B46" s="23"/>
      <c r="C46" s="23"/>
      <c r="D46" s="23"/>
      <c r="E46" s="23"/>
      <c r="F46" s="23"/>
      <c r="G46" s="23"/>
      <c r="H46" s="23"/>
      <c r="I46" s="23"/>
      <c r="J46" s="23"/>
      <c r="K46" s="23"/>
      <c r="L46" s="23"/>
    </row>
    <row r="47" spans="1:13" x14ac:dyDescent="0.3">
      <c r="A47" s="56"/>
      <c r="B47" s="23"/>
      <c r="C47" s="23"/>
      <c r="D47" s="23"/>
      <c r="E47" s="23"/>
      <c r="F47" s="23"/>
      <c r="G47" s="23"/>
      <c r="H47" s="23"/>
      <c r="I47" s="23"/>
      <c r="J47" s="23"/>
      <c r="K47" s="23"/>
      <c r="L47" s="23"/>
    </row>
    <row r="48" spans="1:13" x14ac:dyDescent="0.3">
      <c r="A48" s="23"/>
      <c r="B48" s="23"/>
      <c r="C48" s="23"/>
      <c r="D48" s="23"/>
      <c r="E48" s="23"/>
      <c r="F48" s="23"/>
      <c r="G48" s="23"/>
      <c r="H48" s="23"/>
      <c r="I48" s="23"/>
      <c r="J48" s="23"/>
      <c r="K48" s="23"/>
      <c r="L48" s="23"/>
    </row>
    <row r="49" spans="1:12" ht="15.75" customHeight="1" x14ac:dyDescent="0.3">
      <c r="A49" s="23"/>
      <c r="B49" s="23"/>
      <c r="C49" s="23"/>
      <c r="D49" s="23"/>
      <c r="E49" s="23"/>
      <c r="F49" s="23"/>
      <c r="G49" s="23"/>
      <c r="H49" s="23"/>
      <c r="I49" s="23"/>
      <c r="J49" s="23"/>
      <c r="K49" s="23"/>
      <c r="L49" s="23"/>
    </row>
    <row r="50" spans="1:12" ht="15.75" customHeight="1" x14ac:dyDescent="0.3">
      <c r="A50" s="23"/>
      <c r="B50" s="23"/>
      <c r="C50" s="23"/>
      <c r="D50" s="23"/>
      <c r="E50" s="23"/>
      <c r="F50" s="23"/>
      <c r="G50" s="23"/>
      <c r="H50" s="23"/>
      <c r="I50" s="23"/>
      <c r="J50" s="23"/>
      <c r="K50" s="23"/>
      <c r="L50" s="23"/>
    </row>
    <row r="51" spans="1:12" ht="15.75" customHeight="1" x14ac:dyDescent="0.3">
      <c r="A51" s="23"/>
      <c r="B51" s="23"/>
      <c r="C51" s="23"/>
      <c r="D51" s="23"/>
      <c r="E51" s="23"/>
      <c r="F51" s="23"/>
      <c r="G51" s="23"/>
      <c r="H51" s="23"/>
      <c r="I51" s="23"/>
      <c r="J51" s="23"/>
      <c r="K51" s="23"/>
      <c r="L51" s="23"/>
    </row>
    <row r="52" spans="1:12" ht="15.75" customHeight="1" x14ac:dyDescent="0.3">
      <c r="A52" s="23"/>
      <c r="B52" s="23"/>
      <c r="C52" s="23"/>
      <c r="D52" s="23"/>
      <c r="E52" s="23"/>
      <c r="F52" s="23"/>
      <c r="G52" s="23"/>
      <c r="H52" s="23"/>
      <c r="I52" s="23"/>
      <c r="J52" s="23"/>
      <c r="K52" s="23"/>
      <c r="L52" s="23"/>
    </row>
    <row r="53" spans="1:12" ht="15.75" customHeight="1" x14ac:dyDescent="0.3">
      <c r="A53" s="23"/>
      <c r="B53" s="23"/>
      <c r="C53" s="23"/>
      <c r="D53" s="23"/>
      <c r="E53" s="23"/>
      <c r="F53" s="23"/>
      <c r="G53" s="23"/>
      <c r="H53" s="23"/>
      <c r="I53" s="23"/>
      <c r="J53" s="23"/>
      <c r="K53" s="23"/>
      <c r="L53" s="23"/>
    </row>
    <row r="54" spans="1:12" ht="15.75" customHeight="1" x14ac:dyDescent="0.3">
      <c r="A54" s="23"/>
      <c r="B54" s="23"/>
      <c r="C54" s="23"/>
      <c r="D54" s="23"/>
      <c r="E54" s="23"/>
      <c r="F54" s="23"/>
      <c r="G54" s="23"/>
      <c r="H54" s="23"/>
      <c r="I54" s="23"/>
      <c r="J54" s="23"/>
      <c r="K54" s="23"/>
      <c r="L54" s="23"/>
    </row>
    <row r="55" spans="1:12" ht="15.75" customHeight="1" x14ac:dyDescent="0.3"/>
    <row r="56" spans="1:12" ht="15.75" customHeight="1" x14ac:dyDescent="0.3"/>
    <row r="57" spans="1:12" ht="15.75" customHeight="1" x14ac:dyDescent="0.3"/>
    <row r="58" spans="1:12" ht="15.75" customHeight="1" x14ac:dyDescent="0.3"/>
    <row r="59" spans="1:12" ht="15.75" customHeight="1" x14ac:dyDescent="0.3"/>
    <row r="60" spans="1:12" ht="15.75" customHeight="1" x14ac:dyDescent="0.3"/>
    <row r="61" spans="1:12" ht="15.75" customHeight="1" x14ac:dyDescent="0.3"/>
    <row r="62" spans="1:12" ht="15.75" customHeight="1" x14ac:dyDescent="0.3"/>
    <row r="63" spans="1:12" ht="15.75" customHeight="1" x14ac:dyDescent="0.3"/>
    <row r="64" spans="1:12" ht="15.75" customHeight="1" x14ac:dyDescent="0.3"/>
    <row r="65" ht="15.75" customHeight="1" x14ac:dyDescent="0.3"/>
    <row r="66" ht="15.75" customHeight="1" x14ac:dyDescent="0.3"/>
    <row r="67" ht="15.75" customHeight="1" x14ac:dyDescent="0.3"/>
  </sheetData>
  <mergeCells count="9">
    <mergeCell ref="B20:L20"/>
    <mergeCell ref="B27:L27"/>
    <mergeCell ref="B32:L32"/>
    <mergeCell ref="A3:L3"/>
    <mergeCell ref="A7:B7"/>
    <mergeCell ref="A8:B8"/>
    <mergeCell ref="A9:B9"/>
    <mergeCell ref="B11:E11"/>
    <mergeCell ref="A25:M2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86F8D-FD04-4D9B-8655-77E5F5D045BC}">
  <dimension ref="A1:M1"/>
  <sheetViews>
    <sheetView zoomScaleNormal="100" workbookViewId="0"/>
  </sheetViews>
  <sheetFormatPr defaultColWidth="8.88671875" defaultRowHeight="15.6" x14ac:dyDescent="0.3"/>
  <cols>
    <col min="1" max="1" width="10.5546875" style="4" customWidth="1"/>
    <col min="2" max="16384" width="8.88671875" style="4"/>
  </cols>
  <sheetData>
    <row r="1" spans="1:13" ht="18" x14ac:dyDescent="0.35">
      <c r="A1" s="1" t="s">
        <v>58</v>
      </c>
      <c r="B1" s="2"/>
      <c r="C1" s="10" t="s">
        <v>47</v>
      </c>
      <c r="D1" s="67"/>
      <c r="E1" s="67"/>
      <c r="F1" s="67"/>
      <c r="G1" s="67"/>
      <c r="H1" s="67"/>
      <c r="I1" s="67"/>
      <c r="J1" s="67"/>
      <c r="K1" s="67"/>
      <c r="L1" s="45"/>
      <c r="M1" s="45"/>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979F6-83FD-49A6-B6FD-E8FD3F52CFFC}">
  <dimension ref="A1:X57"/>
  <sheetViews>
    <sheetView zoomScaleNormal="100" workbookViewId="0">
      <selection activeCell="G11" sqref="G11"/>
    </sheetView>
  </sheetViews>
  <sheetFormatPr defaultColWidth="9.109375" defaultRowHeight="15.6" x14ac:dyDescent="0.3"/>
  <cols>
    <col min="1" max="1" width="10.33203125" style="4" customWidth="1"/>
    <col min="2" max="7" width="17.6640625" style="4" customWidth="1"/>
    <col min="8" max="12" width="9.109375" style="4"/>
    <col min="13" max="13" width="8.88671875" bestFit="1" customWidth="1"/>
    <col min="25" max="16384" width="9.109375" style="4"/>
  </cols>
  <sheetData>
    <row r="1" spans="1:13" ht="15.75" customHeight="1" x14ac:dyDescent="0.35">
      <c r="A1" s="1" t="s">
        <v>42</v>
      </c>
      <c r="B1" s="2"/>
      <c r="C1" s="9" t="s">
        <v>0</v>
      </c>
      <c r="D1" s="2"/>
      <c r="E1" s="2"/>
      <c r="F1" s="2"/>
      <c r="G1" s="2"/>
      <c r="H1" s="2"/>
      <c r="I1" s="2"/>
      <c r="J1" s="2"/>
      <c r="K1" s="2"/>
      <c r="L1" s="3"/>
      <c r="M1" s="3"/>
    </row>
    <row r="2" spans="1:13" ht="15.75" customHeight="1" x14ac:dyDescent="0.3">
      <c r="A2" s="5"/>
      <c r="B2" s="5"/>
      <c r="C2" s="5"/>
      <c r="D2" s="5"/>
      <c r="E2" s="5"/>
      <c r="F2" s="5"/>
      <c r="G2" s="5"/>
      <c r="H2" s="5"/>
      <c r="I2" s="5"/>
      <c r="J2" s="5"/>
      <c r="K2" s="5"/>
      <c r="L2" s="8"/>
      <c r="M2" s="3"/>
    </row>
    <row r="3" spans="1:13" x14ac:dyDescent="0.3">
      <c r="A3" s="133" t="s">
        <v>223</v>
      </c>
      <c r="B3" s="141"/>
      <c r="C3" s="141"/>
      <c r="D3" s="141"/>
      <c r="E3" s="141"/>
      <c r="F3" s="141"/>
      <c r="G3" s="141"/>
      <c r="H3" s="141"/>
      <c r="I3" s="141"/>
      <c r="J3" s="141"/>
      <c r="K3" s="141"/>
      <c r="L3" s="141"/>
      <c r="M3" s="3"/>
    </row>
    <row r="4" spans="1:13" x14ac:dyDescent="0.3">
      <c r="A4" s="21"/>
      <c r="B4" s="13"/>
      <c r="C4" s="12"/>
      <c r="D4" s="12"/>
      <c r="E4" s="12"/>
      <c r="F4" s="12"/>
      <c r="G4" s="12"/>
      <c r="H4" s="12"/>
      <c r="I4" s="12"/>
      <c r="J4" s="12"/>
      <c r="K4" s="12"/>
      <c r="L4" s="12"/>
      <c r="M4" s="3"/>
    </row>
    <row r="5" spans="1:13" x14ac:dyDescent="0.3">
      <c r="A5" s="142" t="s">
        <v>101</v>
      </c>
      <c r="B5" s="142"/>
      <c r="C5" s="142"/>
      <c r="D5" s="142"/>
      <c r="E5" s="12"/>
      <c r="F5" s="12"/>
      <c r="G5" s="12"/>
      <c r="H5" s="12"/>
      <c r="I5" s="12"/>
      <c r="J5" s="12"/>
      <c r="K5" s="12"/>
      <c r="L5" s="12"/>
      <c r="M5" s="3"/>
    </row>
    <row r="6" spans="1:13" x14ac:dyDescent="0.3">
      <c r="A6" s="143" t="s">
        <v>102</v>
      </c>
      <c r="B6" s="143"/>
      <c r="C6" s="143"/>
      <c r="D6" s="57">
        <v>0.22500000000000001</v>
      </c>
      <c r="E6" s="12"/>
      <c r="F6" s="12"/>
      <c r="G6" s="12"/>
      <c r="H6" s="12"/>
      <c r="I6" s="12"/>
      <c r="J6" s="12"/>
      <c r="K6" s="12"/>
      <c r="L6" s="12"/>
      <c r="M6" s="3"/>
    </row>
    <row r="7" spans="1:13" ht="31.2" customHeight="1" x14ac:dyDescent="0.3">
      <c r="A7" s="144" t="s">
        <v>103</v>
      </c>
      <c r="B7" s="144"/>
      <c r="C7" s="144"/>
      <c r="D7" s="84">
        <v>0.65</v>
      </c>
      <c r="E7" s="12"/>
      <c r="F7" s="12"/>
      <c r="G7" s="12"/>
      <c r="H7" s="12"/>
      <c r="I7" s="12"/>
      <c r="J7" s="12"/>
      <c r="K7" s="12"/>
      <c r="L7" s="12"/>
      <c r="M7" s="3"/>
    </row>
    <row r="8" spans="1:13" x14ac:dyDescent="0.3">
      <c r="A8" s="143" t="s">
        <v>104</v>
      </c>
      <c r="B8" s="143"/>
      <c r="C8" s="143"/>
      <c r="D8" s="57">
        <v>1.2549999999999999</v>
      </c>
      <c r="E8" s="12"/>
      <c r="F8" s="12"/>
      <c r="G8" s="12"/>
      <c r="H8" s="12"/>
      <c r="I8" s="12"/>
      <c r="J8" s="12"/>
      <c r="K8" s="12"/>
      <c r="L8" s="12"/>
      <c r="M8" s="3"/>
    </row>
    <row r="9" spans="1:13" x14ac:dyDescent="0.3">
      <c r="A9" s="143" t="s">
        <v>105</v>
      </c>
      <c r="B9" s="143"/>
      <c r="C9" s="143"/>
      <c r="D9" s="57">
        <v>1.0349999999999999</v>
      </c>
      <c r="E9" s="12"/>
      <c r="F9" s="12"/>
      <c r="G9" s="12"/>
      <c r="H9" s="12"/>
      <c r="I9" s="12"/>
      <c r="J9" s="12"/>
      <c r="K9" s="12"/>
      <c r="L9" s="12"/>
      <c r="M9" s="3"/>
    </row>
    <row r="10" spans="1:13" x14ac:dyDescent="0.3">
      <c r="A10" s="21"/>
      <c r="B10" s="13"/>
      <c r="C10" s="12"/>
      <c r="D10" s="12"/>
      <c r="E10" s="12"/>
      <c r="F10" s="12"/>
      <c r="G10" s="12"/>
      <c r="H10" s="12"/>
      <c r="I10" s="12"/>
      <c r="J10" s="12"/>
      <c r="K10" s="12"/>
      <c r="L10" s="12"/>
      <c r="M10" s="3"/>
    </row>
    <row r="11" spans="1:13" ht="62.4" x14ac:dyDescent="0.3">
      <c r="A11" s="21"/>
      <c r="B11" s="16" t="s">
        <v>106</v>
      </c>
      <c r="C11" s="16" t="s">
        <v>224</v>
      </c>
      <c r="D11" s="16" t="s">
        <v>225</v>
      </c>
      <c r="E11" s="12"/>
      <c r="F11" s="12"/>
      <c r="G11" s="12"/>
      <c r="H11" s="12"/>
      <c r="I11" s="12"/>
      <c r="J11" s="12"/>
      <c r="K11" s="12"/>
      <c r="L11" s="12"/>
      <c r="M11" s="3"/>
    </row>
    <row r="12" spans="1:13" x14ac:dyDescent="0.3">
      <c r="A12" s="21"/>
      <c r="B12" s="14" t="s">
        <v>5</v>
      </c>
      <c r="C12" s="85">
        <v>0.79</v>
      </c>
      <c r="D12" s="19">
        <v>0.875</v>
      </c>
      <c r="E12" s="12"/>
      <c r="F12" s="12"/>
      <c r="G12" s="12"/>
      <c r="H12" s="12"/>
      <c r="I12" s="12"/>
      <c r="J12" s="12"/>
      <c r="K12" s="12"/>
      <c r="L12" s="12"/>
      <c r="M12" s="3"/>
    </row>
    <row r="13" spans="1:13" x14ac:dyDescent="0.3">
      <c r="A13" s="21"/>
      <c r="B13" s="14" t="s">
        <v>6</v>
      </c>
      <c r="C13" s="85">
        <v>0.92</v>
      </c>
      <c r="D13" s="19">
        <v>0.61399999999999999</v>
      </c>
      <c r="E13" s="12"/>
      <c r="F13" s="12"/>
      <c r="G13" s="12"/>
      <c r="H13" s="12"/>
      <c r="I13" s="12"/>
      <c r="J13" s="12"/>
      <c r="K13" s="12"/>
      <c r="L13" s="12"/>
      <c r="M13" s="3"/>
    </row>
    <row r="14" spans="1:13" x14ac:dyDescent="0.3">
      <c r="A14" s="21"/>
      <c r="B14" s="14" t="s">
        <v>7</v>
      </c>
      <c r="C14" s="85">
        <v>0.98</v>
      </c>
      <c r="D14" s="19">
        <v>0.20200000000000001</v>
      </c>
      <c r="E14" s="12"/>
      <c r="F14" s="12"/>
      <c r="G14" s="12"/>
      <c r="H14" s="12"/>
      <c r="I14" s="12"/>
      <c r="J14" s="12"/>
      <c r="K14" s="12"/>
      <c r="L14" s="12"/>
      <c r="M14" s="3"/>
    </row>
    <row r="15" spans="1:13" x14ac:dyDescent="0.3">
      <c r="A15" s="21"/>
      <c r="B15" s="14" t="s">
        <v>8</v>
      </c>
      <c r="C15" s="85">
        <v>1</v>
      </c>
      <c r="D15" s="19">
        <v>0.188</v>
      </c>
      <c r="E15" s="12"/>
      <c r="F15" s="12"/>
      <c r="G15" s="12"/>
      <c r="H15" s="12"/>
      <c r="I15" s="12"/>
      <c r="J15" s="12"/>
      <c r="K15" s="12"/>
      <c r="L15" s="12"/>
      <c r="M15" s="3"/>
    </row>
    <row r="16" spans="1:13" x14ac:dyDescent="0.3">
      <c r="A16" s="21"/>
      <c r="B16" s="13"/>
      <c r="C16" s="12"/>
      <c r="D16" s="12"/>
      <c r="E16" s="12"/>
      <c r="F16" s="12"/>
      <c r="G16" s="12"/>
      <c r="H16" s="12"/>
      <c r="I16" s="12"/>
      <c r="J16" s="12"/>
      <c r="K16" s="12"/>
      <c r="L16" s="12"/>
      <c r="M16" s="3"/>
    </row>
    <row r="17" spans="1:13" ht="62.4" x14ac:dyDescent="0.3">
      <c r="A17" s="21"/>
      <c r="B17" s="20" t="s">
        <v>57</v>
      </c>
      <c r="C17" s="20" t="s">
        <v>107</v>
      </c>
      <c r="D17" s="20" t="s">
        <v>244</v>
      </c>
      <c r="E17" s="20" t="s">
        <v>243</v>
      </c>
      <c r="F17" s="20" t="s">
        <v>251</v>
      </c>
      <c r="G17" s="20" t="s">
        <v>242</v>
      </c>
      <c r="H17" s="12"/>
      <c r="I17" s="12"/>
      <c r="J17" s="12"/>
      <c r="K17" s="12"/>
      <c r="L17" s="12"/>
      <c r="M17" s="3"/>
    </row>
    <row r="18" spans="1:13" x14ac:dyDescent="0.3">
      <c r="A18" s="21"/>
      <c r="B18" s="86">
        <v>2019</v>
      </c>
      <c r="C18" s="87">
        <v>234150</v>
      </c>
      <c r="D18" s="120">
        <v>199950</v>
      </c>
      <c r="E18" s="120">
        <v>345790</v>
      </c>
      <c r="F18" s="123">
        <v>351120</v>
      </c>
      <c r="G18" s="86">
        <v>2</v>
      </c>
      <c r="H18" s="12"/>
      <c r="I18" s="12"/>
      <c r="J18" s="12"/>
      <c r="K18" s="12"/>
      <c r="L18" s="12"/>
      <c r="M18" s="3"/>
    </row>
    <row r="19" spans="1:13" x14ac:dyDescent="0.3">
      <c r="A19" s="21"/>
      <c r="B19" s="14">
        <v>2020</v>
      </c>
      <c r="C19" s="15">
        <v>228660</v>
      </c>
      <c r="D19" s="121">
        <v>172530</v>
      </c>
      <c r="E19" s="121">
        <v>339570</v>
      </c>
      <c r="F19" s="124">
        <v>345680</v>
      </c>
      <c r="G19" s="14">
        <v>1</v>
      </c>
      <c r="H19" s="12"/>
      <c r="I19" s="12"/>
      <c r="J19" s="12"/>
      <c r="K19" s="12"/>
      <c r="L19" s="12"/>
      <c r="M19" s="3"/>
    </row>
    <row r="20" spans="1:13" x14ac:dyDescent="0.3">
      <c r="A20" s="21"/>
      <c r="B20" s="14">
        <v>2021</v>
      </c>
      <c r="C20" s="15">
        <v>289800</v>
      </c>
      <c r="D20" s="122">
        <v>0</v>
      </c>
      <c r="E20" s="121">
        <v>0</v>
      </c>
      <c r="F20" s="124">
        <v>385644</v>
      </c>
      <c r="G20" s="14">
        <v>0</v>
      </c>
      <c r="H20" s="12"/>
      <c r="I20" s="12"/>
      <c r="J20" s="12"/>
      <c r="K20" s="12"/>
      <c r="L20" s="12"/>
      <c r="M20" s="3"/>
    </row>
    <row r="21" spans="1:13" x14ac:dyDescent="0.3">
      <c r="A21" s="21"/>
      <c r="B21" s="13"/>
      <c r="C21" s="12"/>
      <c r="D21" s="12"/>
      <c r="E21" s="12"/>
      <c r="F21" s="12"/>
      <c r="G21" s="12"/>
      <c r="H21" s="12"/>
      <c r="I21" s="12"/>
      <c r="J21" s="12"/>
      <c r="K21" s="12"/>
      <c r="L21" s="12"/>
      <c r="M21" s="3"/>
    </row>
    <row r="22" spans="1:13" ht="31.2" customHeight="1" x14ac:dyDescent="0.3">
      <c r="A22" s="12" t="s">
        <v>3</v>
      </c>
      <c r="B22" s="133" t="s">
        <v>108</v>
      </c>
      <c r="C22" s="133"/>
      <c r="D22" s="133"/>
      <c r="E22" s="133"/>
      <c r="F22" s="133"/>
      <c r="G22" s="133"/>
      <c r="H22" s="133"/>
      <c r="I22" s="133"/>
      <c r="J22" s="133"/>
      <c r="K22" s="133"/>
      <c r="L22" s="133"/>
      <c r="M22" s="3"/>
    </row>
    <row r="23" spans="1:13" ht="16.2" x14ac:dyDescent="0.35">
      <c r="A23" s="9"/>
      <c r="B23" s="9" t="s">
        <v>1</v>
      </c>
      <c r="C23" s="9"/>
      <c r="D23" s="11"/>
      <c r="E23" s="11"/>
      <c r="F23" s="7"/>
      <c r="G23" s="7"/>
      <c r="H23" s="7"/>
      <c r="I23" s="8"/>
      <c r="J23" s="8"/>
      <c r="K23" s="8"/>
      <c r="L23" s="8"/>
      <c r="M23" s="8"/>
    </row>
    <row r="24" spans="1:13" x14ac:dyDescent="0.3">
      <c r="M24" s="4"/>
    </row>
    <row r="25" spans="1:13" x14ac:dyDescent="0.3">
      <c r="M25" s="4"/>
    </row>
    <row r="26" spans="1:13" ht="15.6" customHeight="1" x14ac:dyDescent="0.3">
      <c r="M26" s="4"/>
    </row>
    <row r="27" spans="1:13" ht="31.2" customHeight="1" x14ac:dyDescent="0.3">
      <c r="A27" s="12" t="s">
        <v>2</v>
      </c>
      <c r="B27" s="133" t="s">
        <v>109</v>
      </c>
      <c r="C27" s="133"/>
      <c r="D27" s="133"/>
      <c r="E27" s="133"/>
      <c r="F27" s="133"/>
      <c r="G27" s="133"/>
      <c r="H27" s="133"/>
      <c r="I27" s="133"/>
      <c r="J27" s="133"/>
      <c r="K27" s="133"/>
      <c r="L27" s="133"/>
      <c r="M27" s="3"/>
    </row>
    <row r="28" spans="1:13" ht="16.2" x14ac:dyDescent="0.35">
      <c r="A28" s="9"/>
      <c r="B28" s="9" t="s">
        <v>1</v>
      </c>
      <c r="C28" s="9"/>
      <c r="D28" s="11"/>
      <c r="E28" s="11"/>
      <c r="F28" s="7"/>
      <c r="G28" s="7"/>
      <c r="H28" s="7"/>
      <c r="I28" s="8"/>
      <c r="J28" s="8"/>
      <c r="K28" s="8"/>
      <c r="L28" s="8"/>
      <c r="M28" s="8"/>
    </row>
    <row r="29" spans="1:13" x14ac:dyDescent="0.3">
      <c r="B29" s="125"/>
      <c r="C29" s="125"/>
      <c r="D29" s="125"/>
      <c r="E29" s="125"/>
      <c r="F29" s="125"/>
      <c r="G29" s="125"/>
      <c r="H29" s="125"/>
      <c r="I29" s="125"/>
      <c r="J29" s="125"/>
      <c r="K29" s="125"/>
      <c r="L29" s="125"/>
      <c r="M29" s="125"/>
    </row>
    <row r="30" spans="1:13" x14ac:dyDescent="0.3">
      <c r="B30" s="125"/>
      <c r="C30" s="125"/>
      <c r="D30" s="125"/>
      <c r="E30" s="125"/>
      <c r="F30" s="125"/>
      <c r="G30" s="125"/>
      <c r="H30" s="125"/>
      <c r="I30" s="125"/>
      <c r="J30" s="125"/>
      <c r="K30" s="125"/>
      <c r="L30" s="125"/>
      <c r="M30" s="125"/>
    </row>
    <row r="31" spans="1:13" x14ac:dyDescent="0.3">
      <c r="B31" s="125"/>
      <c r="C31" s="125"/>
      <c r="D31" s="125"/>
      <c r="E31" s="125"/>
      <c r="F31" s="125"/>
      <c r="G31" s="125"/>
      <c r="H31" s="125"/>
      <c r="I31" s="125"/>
      <c r="J31" s="125"/>
      <c r="K31" s="125"/>
      <c r="L31" s="125"/>
      <c r="M31" s="125"/>
    </row>
    <row r="32" spans="1:13" x14ac:dyDescent="0.3">
      <c r="A32" s="12" t="s">
        <v>4</v>
      </c>
      <c r="B32" s="133" t="s">
        <v>110</v>
      </c>
      <c r="C32" s="133"/>
      <c r="D32" s="133"/>
      <c r="E32" s="133"/>
      <c r="F32" s="133"/>
      <c r="G32" s="133"/>
      <c r="H32" s="133"/>
      <c r="I32" s="133"/>
      <c r="J32" s="133"/>
      <c r="K32" s="133"/>
      <c r="L32" s="133"/>
      <c r="M32" s="3"/>
    </row>
    <row r="33" spans="1:24" ht="16.2" x14ac:dyDescent="0.35">
      <c r="A33" s="9"/>
      <c r="B33" s="9" t="s">
        <v>1</v>
      </c>
      <c r="C33" s="9"/>
      <c r="D33" s="11"/>
      <c r="E33" s="11"/>
      <c r="F33" s="7"/>
      <c r="G33" s="7"/>
      <c r="H33" s="7"/>
      <c r="I33" s="8"/>
      <c r="J33" s="8"/>
      <c r="K33" s="8"/>
      <c r="L33" s="8"/>
      <c r="M33" s="8"/>
    </row>
    <row r="34" spans="1:24" x14ac:dyDescent="0.3">
      <c r="M34" s="4"/>
    </row>
    <row r="35" spans="1:24" x14ac:dyDescent="0.3">
      <c r="M35" s="4"/>
    </row>
    <row r="36" spans="1:24" x14ac:dyDescent="0.3">
      <c r="M36" s="4"/>
    </row>
    <row r="37" spans="1:24" x14ac:dyDescent="0.3">
      <c r="M37" s="4"/>
      <c r="N37" s="4"/>
      <c r="O37" s="4"/>
      <c r="P37" s="4"/>
      <c r="Q37" s="4"/>
      <c r="R37" s="4"/>
      <c r="S37" s="4"/>
      <c r="T37" s="4"/>
      <c r="U37" s="4"/>
      <c r="V37" s="4"/>
      <c r="W37" s="4"/>
      <c r="X37" s="4"/>
    </row>
    <row r="38" spans="1:24" x14ac:dyDescent="0.3">
      <c r="M38" s="4"/>
      <c r="N38" s="4"/>
      <c r="O38" s="4"/>
      <c r="P38" s="4"/>
      <c r="Q38" s="4"/>
      <c r="R38" s="4"/>
      <c r="S38" s="4"/>
      <c r="T38" s="4"/>
      <c r="U38" s="4"/>
      <c r="V38" s="4"/>
      <c r="W38" s="4"/>
      <c r="X38" s="4"/>
    </row>
    <row r="39" spans="1:24" ht="15.75" customHeight="1" x14ac:dyDescent="0.3">
      <c r="M39" s="4"/>
      <c r="N39" s="4"/>
      <c r="O39" s="4"/>
      <c r="P39" s="4"/>
      <c r="Q39" s="4"/>
      <c r="R39" s="4"/>
      <c r="S39" s="4"/>
      <c r="T39" s="4"/>
      <c r="U39" s="4"/>
      <c r="V39" s="4"/>
      <c r="W39" s="4"/>
      <c r="X39" s="4"/>
    </row>
    <row r="40" spans="1:24" ht="15.75" customHeight="1" x14ac:dyDescent="0.3">
      <c r="M40" s="4"/>
      <c r="N40" s="4"/>
      <c r="O40" s="4"/>
      <c r="P40" s="4"/>
      <c r="Q40" s="4"/>
      <c r="R40" s="4"/>
      <c r="S40" s="4"/>
      <c r="T40" s="4"/>
      <c r="U40" s="4"/>
      <c r="V40" s="4"/>
      <c r="W40" s="4"/>
      <c r="X40" s="4"/>
    </row>
    <row r="41" spans="1:24" ht="15.75" customHeight="1" x14ac:dyDescent="0.3">
      <c r="M41" s="4"/>
      <c r="N41" s="4"/>
      <c r="O41" s="4"/>
      <c r="P41" s="4"/>
      <c r="Q41" s="4"/>
      <c r="R41" s="4"/>
      <c r="S41" s="4"/>
      <c r="T41" s="4"/>
      <c r="U41" s="4"/>
      <c r="V41" s="4"/>
      <c r="W41" s="4"/>
      <c r="X41" s="4"/>
    </row>
    <row r="42" spans="1:24" ht="15.75" customHeight="1" x14ac:dyDescent="0.3">
      <c r="M42" s="4"/>
      <c r="N42" s="4"/>
      <c r="O42" s="4"/>
      <c r="P42" s="4"/>
      <c r="Q42" s="4"/>
      <c r="R42" s="4"/>
      <c r="S42" s="4"/>
      <c r="T42" s="4"/>
      <c r="U42" s="4"/>
      <c r="V42" s="4"/>
      <c r="W42" s="4"/>
      <c r="X42" s="4"/>
    </row>
    <row r="43" spans="1:24" ht="15.75" customHeight="1" x14ac:dyDescent="0.3">
      <c r="M43" s="4"/>
      <c r="N43" s="4"/>
      <c r="O43" s="4"/>
      <c r="P43" s="4"/>
      <c r="Q43" s="4"/>
      <c r="R43" s="4"/>
      <c r="S43" s="4"/>
      <c r="T43" s="4"/>
      <c r="U43" s="4"/>
      <c r="V43" s="4"/>
      <c r="W43" s="4"/>
      <c r="X43" s="4"/>
    </row>
    <row r="44" spans="1:24" ht="15.75" customHeight="1" x14ac:dyDescent="0.3">
      <c r="M44" s="4"/>
      <c r="N44" s="4"/>
      <c r="O44" s="4"/>
      <c r="P44" s="4"/>
      <c r="Q44" s="4"/>
      <c r="R44" s="4"/>
      <c r="S44" s="4"/>
      <c r="T44" s="4"/>
      <c r="U44" s="4"/>
      <c r="V44" s="4"/>
      <c r="W44" s="4"/>
      <c r="X44" s="4"/>
    </row>
    <row r="45" spans="1:24" ht="15.75" customHeight="1" x14ac:dyDescent="0.3">
      <c r="M45" s="4"/>
      <c r="N45" s="4"/>
      <c r="O45" s="4"/>
      <c r="P45" s="4"/>
      <c r="Q45" s="4"/>
      <c r="R45" s="4"/>
      <c r="S45" s="4"/>
      <c r="T45" s="4"/>
      <c r="U45" s="4"/>
      <c r="V45" s="4"/>
      <c r="W45" s="4"/>
      <c r="X45" s="4"/>
    </row>
    <row r="46" spans="1:24" ht="15.75" customHeight="1" x14ac:dyDescent="0.3">
      <c r="M46" s="4"/>
      <c r="N46" s="4"/>
      <c r="O46" s="4"/>
      <c r="P46" s="4"/>
      <c r="Q46" s="4"/>
      <c r="R46" s="4"/>
      <c r="S46" s="4"/>
      <c r="T46" s="4"/>
      <c r="U46" s="4"/>
      <c r="V46" s="4"/>
      <c r="W46" s="4"/>
      <c r="X46" s="4"/>
    </row>
    <row r="47" spans="1:24" ht="15.75" customHeight="1" x14ac:dyDescent="0.3">
      <c r="M47" s="4"/>
      <c r="N47" s="4"/>
      <c r="O47" s="4"/>
      <c r="P47" s="4"/>
      <c r="Q47" s="4"/>
      <c r="R47" s="4"/>
      <c r="S47" s="4"/>
      <c r="T47" s="4"/>
      <c r="U47" s="4"/>
      <c r="V47" s="4"/>
      <c r="W47" s="4"/>
      <c r="X47" s="4"/>
    </row>
    <row r="48" spans="1:24" ht="15.75" customHeight="1" x14ac:dyDescent="0.3">
      <c r="M48" s="4"/>
      <c r="N48" s="4"/>
      <c r="O48" s="4"/>
      <c r="P48" s="4"/>
      <c r="Q48" s="4"/>
      <c r="R48" s="4"/>
      <c r="S48" s="4"/>
      <c r="T48" s="4"/>
      <c r="U48" s="4"/>
      <c r="V48" s="4"/>
      <c r="W48" s="4"/>
      <c r="X48" s="4"/>
    </row>
    <row r="49" spans="13:24" ht="15.75" customHeight="1" x14ac:dyDescent="0.3">
      <c r="M49" s="4"/>
      <c r="N49" s="4"/>
      <c r="O49" s="4"/>
      <c r="P49" s="4"/>
      <c r="Q49" s="4"/>
      <c r="R49" s="4"/>
      <c r="S49" s="4"/>
      <c r="T49" s="4"/>
      <c r="U49" s="4"/>
      <c r="V49" s="4"/>
      <c r="W49" s="4"/>
      <c r="X49" s="4"/>
    </row>
    <row r="50" spans="13:24" ht="15.75" customHeight="1" x14ac:dyDescent="0.3">
      <c r="M50" s="4"/>
      <c r="N50" s="4"/>
      <c r="O50" s="4"/>
      <c r="P50" s="4"/>
      <c r="Q50" s="4"/>
      <c r="R50" s="4"/>
      <c r="S50" s="4"/>
      <c r="T50" s="4"/>
      <c r="U50" s="4"/>
      <c r="V50" s="4"/>
      <c r="W50" s="4"/>
      <c r="X50" s="4"/>
    </row>
    <row r="51" spans="13:24" ht="15.75" customHeight="1" x14ac:dyDescent="0.3"/>
    <row r="52" spans="13:24" ht="15.75" customHeight="1" x14ac:dyDescent="0.3"/>
    <row r="53" spans="13:24" ht="15.75" customHeight="1" x14ac:dyDescent="0.3"/>
    <row r="54" spans="13:24" ht="15.75" customHeight="1" x14ac:dyDescent="0.3"/>
    <row r="55" spans="13:24" ht="15.75" customHeight="1" x14ac:dyDescent="0.3"/>
    <row r="56" spans="13:24" ht="15.75" customHeight="1" x14ac:dyDescent="0.3"/>
    <row r="57" spans="13:24" ht="15.75" customHeight="1" x14ac:dyDescent="0.3"/>
  </sheetData>
  <mergeCells count="10">
    <mergeCell ref="B22:L22"/>
    <mergeCell ref="B27:L27"/>
    <mergeCell ref="B32:L32"/>
    <mergeCell ref="A3:L3"/>
    <mergeCell ref="A5:D5"/>
    <mergeCell ref="A6:C6"/>
    <mergeCell ref="A7:C7"/>
    <mergeCell ref="A8:C8"/>
    <mergeCell ref="A9:C9"/>
    <mergeCell ref="B29:M3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D511-AB4F-4D4A-9338-8A96E4B80BBE}">
  <dimension ref="A1:AA158"/>
  <sheetViews>
    <sheetView zoomScaleNormal="100" workbookViewId="0"/>
  </sheetViews>
  <sheetFormatPr defaultColWidth="9.109375" defaultRowHeight="15.6" x14ac:dyDescent="0.3"/>
  <cols>
    <col min="1" max="1" width="11.6640625" style="4" customWidth="1"/>
    <col min="2" max="2" width="13.6640625" style="4" customWidth="1"/>
    <col min="3" max="5" width="15.6640625" style="4" customWidth="1"/>
    <col min="6" max="6" width="13.6640625" style="4" customWidth="1"/>
    <col min="7" max="10" width="15.6640625" style="4" customWidth="1"/>
    <col min="11" max="11" width="13.6640625" style="4" customWidth="1"/>
    <col min="12" max="12" width="10.6640625" style="4" customWidth="1"/>
    <col min="13" max="18" width="8.88671875" style="4" customWidth="1"/>
    <col min="19" max="19" width="10.5546875" style="4" customWidth="1"/>
    <col min="20" max="20" width="10.6640625" style="4" customWidth="1"/>
    <col min="21" max="22" width="8.88671875" style="4" customWidth="1"/>
    <col min="23" max="24" width="9.109375" style="4" bestFit="1" customWidth="1"/>
    <col min="25" max="26" width="11.5546875" style="4" bestFit="1" customWidth="1"/>
    <col min="27" max="16384" width="9.109375" style="4"/>
  </cols>
  <sheetData>
    <row r="1" spans="1:26" ht="15.75" customHeight="1" x14ac:dyDescent="0.35">
      <c r="A1" s="1" t="s">
        <v>43</v>
      </c>
      <c r="B1" s="2"/>
      <c r="C1" s="9" t="s">
        <v>0</v>
      </c>
      <c r="D1" s="2"/>
      <c r="E1" s="2"/>
      <c r="F1" s="2"/>
      <c r="G1" s="2"/>
      <c r="H1" s="2"/>
      <c r="I1" s="2"/>
      <c r="J1" s="2"/>
      <c r="K1" s="3"/>
      <c r="L1" s="3"/>
      <c r="M1" s="3"/>
      <c r="N1"/>
      <c r="O1"/>
      <c r="P1"/>
      <c r="Q1"/>
      <c r="R1"/>
      <c r="S1"/>
      <c r="T1"/>
      <c r="U1"/>
      <c r="V1"/>
      <c r="W1"/>
      <c r="X1"/>
      <c r="Y1"/>
      <c r="Z1"/>
    </row>
    <row r="2" spans="1:26" ht="15.75" customHeight="1" x14ac:dyDescent="0.35">
      <c r="A2" s="5"/>
      <c r="B2" s="7"/>
      <c r="C2" s="7"/>
      <c r="D2" s="7"/>
      <c r="E2" s="7"/>
      <c r="F2" s="7"/>
      <c r="G2" s="7"/>
      <c r="H2" s="46"/>
      <c r="I2" s="46"/>
      <c r="J2" s="11"/>
      <c r="K2" s="11"/>
      <c r="L2" s="11"/>
      <c r="M2" s="11"/>
      <c r="N2"/>
      <c r="O2"/>
      <c r="P2"/>
      <c r="Q2"/>
      <c r="R2"/>
      <c r="S2"/>
      <c r="T2"/>
      <c r="U2"/>
      <c r="V2"/>
      <c r="W2"/>
      <c r="X2"/>
      <c r="Y2"/>
      <c r="Z2"/>
    </row>
    <row r="3" spans="1:26" x14ac:dyDescent="0.3">
      <c r="A3" s="129" t="s">
        <v>111</v>
      </c>
      <c r="B3" s="129"/>
      <c r="C3" s="129"/>
      <c r="D3" s="129"/>
      <c r="E3" s="129"/>
      <c r="F3" s="129"/>
      <c r="G3" s="129"/>
      <c r="H3" s="129"/>
      <c r="I3" s="129"/>
      <c r="J3" s="129"/>
      <c r="K3" s="129"/>
      <c r="L3" s="129"/>
      <c r="M3" s="11"/>
      <c r="W3"/>
      <c r="X3"/>
      <c r="Y3"/>
      <c r="Z3"/>
    </row>
    <row r="4" spans="1:26" x14ac:dyDescent="0.3">
      <c r="A4" s="7"/>
      <c r="B4" s="53"/>
      <c r="C4" s="8"/>
      <c r="D4" s="8"/>
      <c r="E4" s="8"/>
      <c r="F4" s="8"/>
      <c r="G4" s="8"/>
      <c r="H4" s="8"/>
      <c r="I4" s="8"/>
      <c r="J4" s="8"/>
      <c r="K4" s="8"/>
      <c r="L4" s="8"/>
      <c r="M4" s="11"/>
      <c r="N4"/>
      <c r="O4"/>
      <c r="P4"/>
      <c r="Q4"/>
      <c r="R4"/>
      <c r="S4"/>
      <c r="T4"/>
      <c r="U4"/>
      <c r="V4"/>
      <c r="W4"/>
      <c r="X4"/>
      <c r="Y4"/>
      <c r="Z4"/>
    </row>
    <row r="5" spans="1:26" x14ac:dyDescent="0.3">
      <c r="A5" s="7" t="s">
        <v>3</v>
      </c>
      <c r="B5" s="7" t="s">
        <v>112</v>
      </c>
      <c r="C5" s="7"/>
      <c r="D5" s="7"/>
      <c r="E5" s="7"/>
      <c r="F5" s="7"/>
      <c r="G5" s="7"/>
      <c r="H5" s="7"/>
      <c r="I5" s="8"/>
      <c r="J5" s="8"/>
      <c r="K5" s="8"/>
      <c r="L5" s="8"/>
      <c r="M5" s="11"/>
      <c r="N5"/>
      <c r="O5"/>
      <c r="P5"/>
      <c r="Q5"/>
      <c r="R5"/>
      <c r="S5"/>
      <c r="T5"/>
      <c r="U5"/>
      <c r="V5"/>
      <c r="W5"/>
      <c r="X5"/>
      <c r="Y5"/>
      <c r="Z5"/>
    </row>
    <row r="6" spans="1:26" ht="16.2" x14ac:dyDescent="0.35">
      <c r="A6" s="9"/>
      <c r="B6" s="9" t="s">
        <v>1</v>
      </c>
      <c r="C6" s="9"/>
      <c r="D6" s="11"/>
      <c r="E6" s="11"/>
      <c r="F6" s="7"/>
      <c r="G6" s="7"/>
      <c r="H6" s="7"/>
      <c r="I6" s="8"/>
      <c r="J6" s="8"/>
      <c r="K6" s="8"/>
      <c r="L6" s="8"/>
      <c r="M6" s="8"/>
      <c r="N6"/>
      <c r="O6"/>
      <c r="P6"/>
      <c r="Q6"/>
      <c r="R6"/>
      <c r="S6"/>
      <c r="T6"/>
      <c r="U6"/>
      <c r="V6"/>
      <c r="W6"/>
      <c r="X6"/>
      <c r="Y6"/>
      <c r="Z6"/>
    </row>
    <row r="7" spans="1:26" x14ac:dyDescent="0.3">
      <c r="B7" s="125"/>
      <c r="C7" s="125"/>
      <c r="D7" s="125"/>
      <c r="E7" s="125"/>
      <c r="F7" s="125"/>
      <c r="G7" s="125"/>
      <c r="H7" s="125"/>
      <c r="I7" s="125"/>
      <c r="J7" s="125"/>
      <c r="K7" s="125"/>
      <c r="L7" s="125"/>
      <c r="M7" s="125"/>
      <c r="N7"/>
      <c r="O7"/>
      <c r="P7"/>
      <c r="Q7"/>
      <c r="R7"/>
      <c r="S7"/>
      <c r="T7"/>
      <c r="U7"/>
      <c r="V7"/>
      <c r="W7"/>
      <c r="X7"/>
      <c r="Y7"/>
      <c r="Z7"/>
    </row>
    <row r="8" spans="1:26" x14ac:dyDescent="0.3">
      <c r="B8" s="125"/>
      <c r="C8" s="125"/>
      <c r="D8" s="125"/>
      <c r="E8" s="125"/>
      <c r="F8" s="125"/>
      <c r="G8" s="125"/>
      <c r="H8" s="125"/>
      <c r="I8" s="125"/>
      <c r="J8" s="125"/>
      <c r="K8" s="125"/>
      <c r="L8" s="125"/>
      <c r="M8" s="125"/>
      <c r="N8"/>
      <c r="O8"/>
      <c r="P8"/>
      <c r="Q8"/>
      <c r="R8"/>
      <c r="S8"/>
      <c r="T8"/>
      <c r="U8"/>
      <c r="V8"/>
      <c r="W8"/>
      <c r="X8"/>
      <c r="Y8"/>
      <c r="Z8"/>
    </row>
    <row r="9" spans="1:26" x14ac:dyDescent="0.3">
      <c r="B9" s="125"/>
      <c r="C9" s="125"/>
      <c r="D9" s="125"/>
      <c r="E9" s="125"/>
      <c r="F9" s="125"/>
      <c r="G9" s="125"/>
      <c r="H9" s="125"/>
      <c r="I9" s="125"/>
      <c r="J9" s="125"/>
      <c r="K9" s="125"/>
      <c r="L9" s="125"/>
      <c r="M9" s="125"/>
      <c r="N9"/>
      <c r="O9"/>
      <c r="P9"/>
      <c r="Q9"/>
      <c r="R9"/>
      <c r="S9"/>
      <c r="T9"/>
      <c r="U9"/>
      <c r="V9"/>
      <c r="W9"/>
      <c r="X9"/>
      <c r="Y9"/>
      <c r="Z9"/>
    </row>
    <row r="10" spans="1:26" x14ac:dyDescent="0.3">
      <c r="A10" s="7" t="s">
        <v>113</v>
      </c>
      <c r="B10" s="47"/>
      <c r="C10" s="47"/>
      <c r="D10" s="47"/>
      <c r="E10" s="47"/>
      <c r="F10" s="47"/>
      <c r="G10" s="47"/>
      <c r="H10" s="47"/>
      <c r="I10" s="47"/>
      <c r="J10" s="47"/>
      <c r="K10" s="47"/>
      <c r="L10" s="47"/>
      <c r="M10" s="11"/>
      <c r="N10"/>
      <c r="O10"/>
      <c r="P10"/>
      <c r="Q10"/>
      <c r="R10"/>
      <c r="S10"/>
      <c r="T10"/>
      <c r="U10"/>
      <c r="V10"/>
      <c r="W10"/>
      <c r="X10"/>
      <c r="Y10"/>
      <c r="Z10"/>
    </row>
    <row r="11" spans="1:26" x14ac:dyDescent="0.3">
      <c r="A11" s="7" t="s">
        <v>114</v>
      </c>
      <c r="B11" s="47"/>
      <c r="C11" s="47"/>
      <c r="D11" s="47"/>
      <c r="E11" s="47"/>
      <c r="F11" s="47"/>
      <c r="G11" s="47"/>
      <c r="H11" s="47"/>
      <c r="I11" s="47"/>
      <c r="J11" s="47"/>
      <c r="K11" s="47"/>
      <c r="L11" s="47"/>
      <c r="M11" s="11"/>
      <c r="N11"/>
      <c r="O11"/>
      <c r="P11"/>
      <c r="Q11"/>
      <c r="R11"/>
      <c r="S11"/>
      <c r="T11"/>
      <c r="U11"/>
      <c r="V11"/>
      <c r="W11"/>
      <c r="X11"/>
      <c r="Y11"/>
      <c r="Z11"/>
    </row>
    <row r="12" spans="1:26" x14ac:dyDescent="0.3">
      <c r="A12" s="7"/>
      <c r="B12" s="47"/>
      <c r="C12" s="47"/>
      <c r="D12" s="47"/>
      <c r="E12" s="47"/>
      <c r="F12" s="47"/>
      <c r="G12" s="47"/>
      <c r="H12" s="47"/>
      <c r="I12" s="47"/>
      <c r="J12" s="47"/>
      <c r="K12" s="47"/>
      <c r="L12" s="47"/>
      <c r="M12" s="11"/>
      <c r="N12"/>
      <c r="O12"/>
      <c r="P12"/>
      <c r="Q12"/>
      <c r="R12"/>
      <c r="S12"/>
      <c r="T12"/>
      <c r="U12"/>
      <c r="V12"/>
      <c r="W12"/>
      <c r="X12"/>
      <c r="Y12"/>
      <c r="Z12"/>
    </row>
    <row r="13" spans="1:26" x14ac:dyDescent="0.3">
      <c r="A13" s="7" t="s">
        <v>115</v>
      </c>
      <c r="B13" s="47"/>
      <c r="C13" s="47"/>
      <c r="D13" s="47"/>
      <c r="E13" s="47"/>
      <c r="F13" s="47"/>
      <c r="G13" s="47"/>
      <c r="H13" s="47"/>
      <c r="I13" s="47"/>
      <c r="J13" s="47"/>
      <c r="K13" s="47"/>
      <c r="L13" s="47"/>
      <c r="M13" s="11"/>
      <c r="N13"/>
      <c r="O13"/>
      <c r="P13"/>
      <c r="Q13"/>
      <c r="R13"/>
      <c r="S13"/>
      <c r="T13"/>
      <c r="U13"/>
      <c r="V13"/>
      <c r="W13"/>
      <c r="X13"/>
      <c r="Y13"/>
      <c r="Z13"/>
    </row>
    <row r="14" spans="1:26" x14ac:dyDescent="0.3">
      <c r="A14" s="7"/>
      <c r="B14" s="47"/>
      <c r="C14" s="47"/>
      <c r="D14" s="47"/>
      <c r="E14" s="47"/>
      <c r="F14" s="47"/>
      <c r="G14" s="47"/>
      <c r="H14" s="47"/>
      <c r="I14" s="47"/>
      <c r="J14" s="47"/>
      <c r="K14" s="47"/>
      <c r="L14" s="47"/>
      <c r="M14" s="11"/>
      <c r="N14"/>
      <c r="O14"/>
      <c r="P14"/>
      <c r="Q14"/>
      <c r="R14"/>
      <c r="S14"/>
      <c r="T14"/>
      <c r="U14"/>
      <c r="V14"/>
      <c r="W14"/>
      <c r="X14"/>
      <c r="Y14"/>
      <c r="Z14"/>
    </row>
    <row r="15" spans="1:26" x14ac:dyDescent="0.3">
      <c r="A15" s="13" t="s">
        <v>116</v>
      </c>
      <c r="B15" s="47"/>
      <c r="C15" s="47"/>
      <c r="D15" s="47"/>
      <c r="E15" s="47"/>
      <c r="F15" s="47"/>
      <c r="G15" s="47"/>
      <c r="H15" s="47"/>
      <c r="I15" s="47"/>
      <c r="J15" s="47"/>
      <c r="K15" s="47"/>
      <c r="L15" s="47"/>
      <c r="M15" s="11"/>
      <c r="N15"/>
      <c r="O15"/>
      <c r="P15"/>
      <c r="Q15"/>
      <c r="R15"/>
      <c r="S15"/>
      <c r="T15"/>
      <c r="U15"/>
      <c r="V15"/>
      <c r="W15"/>
      <c r="X15"/>
      <c r="Y15"/>
      <c r="Z15"/>
    </row>
    <row r="16" spans="1:26" x14ac:dyDescent="0.3">
      <c r="A16" s="13" t="s">
        <v>117</v>
      </c>
      <c r="B16" s="47"/>
      <c r="C16" s="47"/>
      <c r="D16" s="47"/>
      <c r="E16" s="47"/>
      <c r="F16" s="47"/>
      <c r="G16" s="47"/>
      <c r="H16" s="47"/>
      <c r="I16" s="47"/>
      <c r="J16" s="47"/>
      <c r="K16" s="47"/>
      <c r="L16" s="47"/>
      <c r="M16" s="11"/>
      <c r="N16"/>
      <c r="O16"/>
      <c r="P16"/>
      <c r="Q16"/>
      <c r="R16"/>
      <c r="S16"/>
      <c r="T16"/>
      <c r="U16"/>
      <c r="V16"/>
      <c r="W16"/>
      <c r="X16"/>
      <c r="Y16"/>
      <c r="Z16"/>
    </row>
    <row r="17" spans="1:27" x14ac:dyDescent="0.3">
      <c r="A17" s="13" t="s">
        <v>226</v>
      </c>
      <c r="B17" s="47"/>
      <c r="C17" s="47"/>
      <c r="D17" s="47"/>
      <c r="E17" s="47"/>
      <c r="F17" s="47"/>
      <c r="G17" s="47"/>
      <c r="H17" s="47"/>
      <c r="I17" s="47"/>
      <c r="J17" s="47"/>
      <c r="K17" s="47"/>
      <c r="L17" s="47"/>
      <c r="M17" s="11"/>
      <c r="N17"/>
      <c r="O17"/>
      <c r="P17"/>
      <c r="Q17"/>
      <c r="R17"/>
      <c r="S17"/>
      <c r="T17"/>
      <c r="U17"/>
      <c r="V17"/>
      <c r="W17"/>
      <c r="X17"/>
      <c r="Y17"/>
      <c r="Z17"/>
    </row>
    <row r="18" spans="1:27" x14ac:dyDescent="0.3">
      <c r="A18" s="7"/>
      <c r="B18" s="47"/>
      <c r="C18" s="47"/>
      <c r="D18" s="47"/>
      <c r="E18" s="47"/>
      <c r="F18" s="47"/>
      <c r="G18" s="47"/>
      <c r="H18" s="47"/>
      <c r="I18" s="47"/>
      <c r="J18" s="47"/>
      <c r="K18" s="47"/>
      <c r="L18" s="47"/>
      <c r="M18" s="11"/>
      <c r="N18"/>
      <c r="O18"/>
      <c r="P18"/>
      <c r="Q18"/>
      <c r="R18"/>
      <c r="S18"/>
      <c r="T18"/>
      <c r="U18"/>
      <c r="V18"/>
      <c r="W18"/>
      <c r="X18"/>
      <c r="Y18"/>
      <c r="Z18"/>
    </row>
    <row r="19" spans="1:27" x14ac:dyDescent="0.3">
      <c r="A19" s="7" t="s">
        <v>118</v>
      </c>
      <c r="B19" s="47"/>
      <c r="C19" s="47"/>
      <c r="D19" s="47"/>
      <c r="E19" s="47"/>
      <c r="F19" s="47"/>
      <c r="G19" s="47"/>
      <c r="H19" s="47"/>
      <c r="I19" s="47"/>
      <c r="J19" s="47"/>
      <c r="K19" s="47"/>
      <c r="L19" s="47"/>
      <c r="M19" s="11"/>
      <c r="N19"/>
      <c r="O19"/>
      <c r="P19"/>
      <c r="Q19"/>
      <c r="R19"/>
      <c r="S19"/>
      <c r="T19"/>
      <c r="U19"/>
      <c r="V19"/>
      <c r="W19"/>
      <c r="X19"/>
      <c r="Y19"/>
      <c r="Z19"/>
    </row>
    <row r="20" spans="1:27" x14ac:dyDescent="0.3">
      <c r="A20" s="7"/>
      <c r="B20" s="47"/>
      <c r="C20" s="47"/>
      <c r="D20" s="47"/>
      <c r="E20" s="47"/>
      <c r="F20" s="47"/>
      <c r="G20" s="47"/>
      <c r="H20" s="47"/>
      <c r="I20" s="47"/>
      <c r="J20" s="47"/>
      <c r="K20" s="47"/>
      <c r="L20" s="47"/>
      <c r="M20" s="11"/>
      <c r="N20"/>
      <c r="O20"/>
      <c r="P20"/>
      <c r="Q20"/>
      <c r="R20"/>
      <c r="S20"/>
      <c r="T20"/>
      <c r="U20"/>
      <c r="V20"/>
      <c r="W20"/>
      <c r="X20"/>
      <c r="Y20"/>
      <c r="Z20"/>
    </row>
    <row r="21" spans="1:27" x14ac:dyDescent="0.3">
      <c r="A21" s="13" t="s">
        <v>119</v>
      </c>
      <c r="B21" s="47"/>
      <c r="C21" s="47"/>
      <c r="D21" s="47"/>
      <c r="E21" s="47"/>
      <c r="F21" s="47"/>
      <c r="G21" s="47"/>
      <c r="H21" s="47"/>
      <c r="I21" s="47"/>
      <c r="J21" s="47"/>
      <c r="K21" s="47"/>
      <c r="L21" s="47"/>
      <c r="M21" s="11"/>
      <c r="N21"/>
      <c r="O21"/>
      <c r="P21"/>
      <c r="Q21"/>
      <c r="R21"/>
      <c r="S21"/>
      <c r="T21"/>
      <c r="U21"/>
      <c r="V21"/>
      <c r="W21"/>
      <c r="X21"/>
      <c r="Y21"/>
      <c r="Z21"/>
    </row>
    <row r="22" spans="1:27" x14ac:dyDescent="0.3">
      <c r="A22" s="13" t="s">
        <v>227</v>
      </c>
      <c r="B22" s="47"/>
      <c r="C22" s="47"/>
      <c r="D22" s="47"/>
      <c r="E22" s="47"/>
      <c r="F22" s="47"/>
      <c r="G22" s="47"/>
      <c r="H22" s="47"/>
      <c r="I22" s="47"/>
      <c r="J22" s="47"/>
      <c r="K22" s="47"/>
      <c r="L22" s="47"/>
      <c r="M22" s="11"/>
      <c r="N22"/>
      <c r="O22"/>
      <c r="P22"/>
      <c r="Q22"/>
      <c r="R22"/>
      <c r="S22"/>
      <c r="T22"/>
      <c r="U22"/>
      <c r="V22"/>
      <c r="W22"/>
      <c r="X22"/>
      <c r="Y22"/>
      <c r="Z22"/>
    </row>
    <row r="23" spans="1:27" x14ac:dyDescent="0.3">
      <c r="A23" s="13" t="s">
        <v>120</v>
      </c>
      <c r="B23" s="47"/>
      <c r="C23" s="47"/>
      <c r="D23" s="47"/>
      <c r="E23" s="47"/>
      <c r="F23" s="47"/>
      <c r="G23" s="47"/>
      <c r="H23" s="47"/>
      <c r="I23" s="47"/>
      <c r="J23" s="47"/>
      <c r="K23" s="47"/>
      <c r="L23" s="47"/>
      <c r="M23" s="11"/>
      <c r="N23"/>
      <c r="O23"/>
      <c r="P23"/>
      <c r="Q23"/>
      <c r="R23"/>
      <c r="S23"/>
      <c r="T23"/>
      <c r="U23"/>
      <c r="V23"/>
      <c r="W23"/>
      <c r="X23"/>
      <c r="Y23"/>
      <c r="Z23"/>
    </row>
    <row r="24" spans="1:27" x14ac:dyDescent="0.3">
      <c r="A24" s="13" t="s">
        <v>228</v>
      </c>
      <c r="B24" s="47"/>
      <c r="C24" s="47"/>
      <c r="D24" s="47"/>
      <c r="E24" s="47"/>
      <c r="F24" s="47"/>
      <c r="G24" s="47"/>
      <c r="H24" s="47"/>
      <c r="I24" s="47"/>
      <c r="J24" s="47"/>
      <c r="K24" s="47"/>
      <c r="L24" s="47"/>
      <c r="M24" s="11"/>
      <c r="N24"/>
      <c r="O24"/>
      <c r="P24"/>
      <c r="Q24"/>
      <c r="R24"/>
      <c r="S24"/>
      <c r="T24"/>
      <c r="U24"/>
      <c r="V24"/>
      <c r="W24"/>
      <c r="X24"/>
      <c r="Y24"/>
      <c r="Z24"/>
    </row>
    <row r="25" spans="1:27" x14ac:dyDescent="0.3">
      <c r="A25" s="47"/>
      <c r="B25" s="47"/>
      <c r="C25" s="47"/>
      <c r="D25" s="47"/>
      <c r="E25" s="47"/>
      <c r="F25" s="47"/>
      <c r="G25" s="47"/>
      <c r="H25" s="47"/>
      <c r="I25" s="47"/>
      <c r="J25" s="47"/>
      <c r="K25" s="47"/>
      <c r="L25" s="47"/>
      <c r="M25" s="11"/>
      <c r="N25"/>
      <c r="O25"/>
      <c r="P25"/>
      <c r="Q25"/>
      <c r="R25"/>
      <c r="S25"/>
      <c r="T25"/>
      <c r="U25"/>
      <c r="V25"/>
      <c r="W25"/>
      <c r="X25"/>
      <c r="Y25"/>
      <c r="Z25"/>
    </row>
    <row r="26" spans="1:27" x14ac:dyDescent="0.3">
      <c r="A26" s="7" t="s">
        <v>2</v>
      </c>
      <c r="B26" s="7" t="s">
        <v>229</v>
      </c>
      <c r="C26" s="7"/>
      <c r="D26" s="7"/>
      <c r="E26" s="7"/>
      <c r="F26" s="7"/>
      <c r="G26" s="7"/>
      <c r="H26" s="7"/>
      <c r="I26" s="8"/>
      <c r="J26" s="8"/>
      <c r="K26" s="8"/>
      <c r="L26" s="8"/>
      <c r="M26" s="11"/>
      <c r="N26"/>
      <c r="O26"/>
      <c r="P26"/>
      <c r="Q26"/>
      <c r="R26"/>
      <c r="S26"/>
      <c r="T26"/>
      <c r="U26"/>
      <c r="V26"/>
      <c r="W26"/>
      <c r="X26"/>
      <c r="Y26"/>
      <c r="Z26"/>
    </row>
    <row r="27" spans="1:27" ht="16.2" x14ac:dyDescent="0.35">
      <c r="A27" s="9"/>
      <c r="B27" s="89" t="s">
        <v>129</v>
      </c>
      <c r="C27" s="89"/>
      <c r="D27" s="90"/>
      <c r="E27" s="90"/>
      <c r="F27" s="91"/>
      <c r="G27" s="91"/>
      <c r="H27" s="7"/>
      <c r="I27" s="8"/>
      <c r="J27" s="8"/>
      <c r="K27" s="8"/>
      <c r="L27" s="8"/>
      <c r="M27" s="11"/>
      <c r="N27"/>
      <c r="O27"/>
      <c r="P27"/>
      <c r="Q27"/>
      <c r="R27"/>
      <c r="S27"/>
      <c r="T27"/>
      <c r="U27"/>
      <c r="V27"/>
      <c r="W27"/>
      <c r="X27"/>
      <c r="Y27"/>
      <c r="Z27"/>
      <c r="AA27"/>
    </row>
    <row r="28" spans="1:27" x14ac:dyDescent="0.3">
      <c r="M28"/>
      <c r="N28"/>
      <c r="O28"/>
      <c r="P28"/>
      <c r="Q28"/>
      <c r="R28"/>
      <c r="S28"/>
      <c r="T28"/>
      <c r="U28"/>
      <c r="V28"/>
      <c r="W28"/>
      <c r="X28"/>
      <c r="Y28"/>
      <c r="Z28"/>
      <c r="AA28"/>
    </row>
    <row r="29" spans="1:27" ht="46.95" customHeight="1" x14ac:dyDescent="0.3">
      <c r="B29" s="92" t="s">
        <v>121</v>
      </c>
      <c r="C29" s="149" t="s">
        <v>122</v>
      </c>
      <c r="D29" s="149"/>
      <c r="E29" s="149"/>
      <c r="F29" s="94" t="s">
        <v>123</v>
      </c>
      <c r="G29" s="145" t="s">
        <v>124</v>
      </c>
      <c r="H29" s="145"/>
      <c r="I29" s="145"/>
      <c r="J29" s="145"/>
      <c r="K29" s="92" t="s">
        <v>125</v>
      </c>
      <c r="M29"/>
      <c r="N29"/>
      <c r="O29"/>
      <c r="P29"/>
      <c r="Q29"/>
      <c r="R29"/>
      <c r="S29"/>
      <c r="T29"/>
      <c r="U29"/>
      <c r="V29"/>
      <c r="W29"/>
      <c r="X29"/>
      <c r="Y29"/>
      <c r="Z29"/>
    </row>
    <row r="30" spans="1:27" ht="15.6" customHeight="1" x14ac:dyDescent="0.3">
      <c r="B30" s="151" t="s">
        <v>126</v>
      </c>
      <c r="C30" s="153" t="s">
        <v>217</v>
      </c>
      <c r="D30" s="153"/>
      <c r="E30" s="153"/>
      <c r="F30" s="93">
        <v>5</v>
      </c>
      <c r="G30" s="148"/>
      <c r="H30" s="148"/>
      <c r="I30" s="148"/>
      <c r="J30" s="148"/>
      <c r="K30" s="146">
        <v>0.3</v>
      </c>
      <c r="M30"/>
      <c r="N30"/>
      <c r="O30"/>
      <c r="P30"/>
      <c r="Q30"/>
      <c r="R30"/>
      <c r="S30"/>
      <c r="T30"/>
      <c r="U30"/>
      <c r="V30"/>
      <c r="W30"/>
      <c r="X30"/>
      <c r="Y30"/>
      <c r="Z30"/>
    </row>
    <row r="31" spans="1:27" x14ac:dyDescent="0.3">
      <c r="B31" s="151"/>
      <c r="C31" s="153" t="s">
        <v>218</v>
      </c>
      <c r="D31" s="153"/>
      <c r="E31" s="153"/>
      <c r="F31" s="93">
        <v>1</v>
      </c>
      <c r="G31" s="148"/>
      <c r="H31" s="148"/>
      <c r="I31" s="148"/>
      <c r="J31" s="148"/>
      <c r="K31" s="147"/>
      <c r="M31"/>
      <c r="N31"/>
      <c r="O31"/>
      <c r="P31"/>
      <c r="Q31"/>
      <c r="R31"/>
      <c r="S31"/>
      <c r="T31"/>
      <c r="U31"/>
      <c r="V31"/>
      <c r="W31"/>
      <c r="X31"/>
      <c r="Y31"/>
      <c r="Z31"/>
    </row>
    <row r="32" spans="1:27" ht="15.6" customHeight="1" x14ac:dyDescent="0.3">
      <c r="B32" s="151" t="s">
        <v>127</v>
      </c>
      <c r="C32" s="150"/>
      <c r="D32" s="150"/>
      <c r="E32" s="150"/>
      <c r="F32" s="88"/>
      <c r="G32" s="150"/>
      <c r="H32" s="150"/>
      <c r="I32" s="150"/>
      <c r="J32" s="150"/>
      <c r="K32" s="146">
        <v>0.4</v>
      </c>
      <c r="M32"/>
      <c r="N32"/>
      <c r="O32"/>
      <c r="P32"/>
      <c r="Q32"/>
      <c r="R32"/>
      <c r="S32"/>
      <c r="T32"/>
      <c r="U32"/>
      <c r="V32"/>
      <c r="W32"/>
      <c r="X32"/>
      <c r="Y32"/>
      <c r="Z32"/>
    </row>
    <row r="33" spans="1:26" x14ac:dyDescent="0.3">
      <c r="B33" s="152"/>
      <c r="C33" s="150"/>
      <c r="D33" s="150"/>
      <c r="E33" s="150"/>
      <c r="F33" s="88"/>
      <c r="G33" s="150"/>
      <c r="H33" s="150"/>
      <c r="I33" s="150"/>
      <c r="J33" s="150"/>
      <c r="K33" s="147"/>
      <c r="M33"/>
      <c r="N33"/>
      <c r="O33"/>
      <c r="P33"/>
      <c r="Q33"/>
      <c r="R33"/>
      <c r="S33"/>
      <c r="T33"/>
      <c r="U33"/>
      <c r="V33"/>
      <c r="W33"/>
      <c r="X33"/>
      <c r="Y33"/>
      <c r="Z33"/>
    </row>
    <row r="34" spans="1:26" x14ac:dyDescent="0.3">
      <c r="B34" s="152" t="s">
        <v>128</v>
      </c>
      <c r="C34" s="150"/>
      <c r="D34" s="150"/>
      <c r="E34" s="150"/>
      <c r="F34" s="88"/>
      <c r="G34" s="150"/>
      <c r="H34" s="150"/>
      <c r="I34" s="150"/>
      <c r="J34" s="150"/>
      <c r="K34" s="146">
        <v>0.3</v>
      </c>
      <c r="M34"/>
      <c r="N34"/>
      <c r="O34"/>
      <c r="P34"/>
      <c r="Q34"/>
      <c r="R34"/>
      <c r="S34"/>
      <c r="T34"/>
      <c r="U34"/>
      <c r="V34"/>
      <c r="W34"/>
      <c r="X34"/>
      <c r="Y34"/>
      <c r="Z34"/>
    </row>
    <row r="35" spans="1:26" x14ac:dyDescent="0.3">
      <c r="B35" s="152"/>
      <c r="C35" s="150"/>
      <c r="D35" s="150"/>
      <c r="E35" s="150"/>
      <c r="F35" s="88"/>
      <c r="G35" s="150"/>
      <c r="H35" s="150"/>
      <c r="I35" s="150"/>
      <c r="J35" s="150"/>
      <c r="K35" s="147"/>
      <c r="M35"/>
      <c r="N35"/>
      <c r="O35"/>
      <c r="P35"/>
      <c r="Q35"/>
      <c r="R35"/>
      <c r="S35"/>
      <c r="T35"/>
      <c r="U35"/>
      <c r="V35"/>
      <c r="W35"/>
      <c r="X35"/>
      <c r="Y35"/>
      <c r="Z35"/>
    </row>
    <row r="36" spans="1:26" x14ac:dyDescent="0.3">
      <c r="M36"/>
      <c r="N36"/>
      <c r="O36"/>
      <c r="P36"/>
      <c r="Q36"/>
      <c r="R36"/>
      <c r="S36"/>
      <c r="T36"/>
      <c r="U36"/>
      <c r="V36"/>
      <c r="W36"/>
      <c r="X36"/>
      <c r="Y36"/>
      <c r="Z36"/>
    </row>
    <row r="37" spans="1:26" x14ac:dyDescent="0.3">
      <c r="A37" s="7" t="s">
        <v>130</v>
      </c>
      <c r="B37" s="47"/>
      <c r="C37" s="47"/>
      <c r="D37" s="47"/>
      <c r="E37" s="47"/>
      <c r="F37" s="47"/>
      <c r="G37" s="47"/>
      <c r="H37" s="47"/>
      <c r="I37" s="47"/>
      <c r="J37" s="47"/>
      <c r="K37" s="47"/>
      <c r="L37" s="47"/>
      <c r="M37" s="11"/>
      <c r="N37"/>
      <c r="O37"/>
      <c r="P37"/>
      <c r="Q37"/>
      <c r="R37"/>
      <c r="S37"/>
      <c r="T37"/>
      <c r="U37"/>
      <c r="V37"/>
      <c r="W37"/>
      <c r="X37"/>
      <c r="Y37"/>
      <c r="Z37"/>
    </row>
    <row r="38" spans="1:26" x14ac:dyDescent="0.3">
      <c r="A38" s="7"/>
      <c r="B38" s="47"/>
      <c r="C38" s="47"/>
      <c r="D38" s="47"/>
      <c r="E38" s="47"/>
      <c r="F38" s="47"/>
      <c r="G38" s="47"/>
      <c r="H38" s="47"/>
      <c r="I38" s="47"/>
      <c r="J38" s="47"/>
      <c r="K38" s="47"/>
      <c r="L38" s="47"/>
      <c r="M38" s="11"/>
      <c r="N38"/>
      <c r="O38"/>
      <c r="P38"/>
      <c r="Q38"/>
      <c r="R38"/>
      <c r="S38"/>
      <c r="T38"/>
      <c r="U38"/>
      <c r="V38"/>
      <c r="W38"/>
      <c r="X38"/>
      <c r="Y38"/>
      <c r="Z38"/>
    </row>
    <row r="39" spans="1:26" ht="43.2" customHeight="1" x14ac:dyDescent="0.3">
      <c r="A39" s="7"/>
      <c r="B39" s="130" t="s">
        <v>131</v>
      </c>
      <c r="C39" s="130"/>
      <c r="D39" s="130" t="s">
        <v>136</v>
      </c>
      <c r="E39" s="130"/>
      <c r="F39" s="47"/>
      <c r="G39" s="47"/>
      <c r="H39" s="47"/>
      <c r="I39" s="47"/>
      <c r="J39" s="47"/>
      <c r="K39" s="47"/>
      <c r="L39" s="47"/>
      <c r="M39" s="11"/>
      <c r="N39"/>
      <c r="O39"/>
      <c r="P39"/>
      <c r="Q39"/>
      <c r="R39"/>
      <c r="S39"/>
      <c r="T39"/>
      <c r="U39"/>
      <c r="V39"/>
      <c r="W39"/>
      <c r="X39"/>
      <c r="Y39"/>
      <c r="Z39"/>
    </row>
    <row r="40" spans="1:26" x14ac:dyDescent="0.3">
      <c r="A40" s="7"/>
      <c r="B40" s="155" t="s">
        <v>132</v>
      </c>
      <c r="C40" s="155"/>
      <c r="D40" s="154">
        <v>0.125</v>
      </c>
      <c r="E40" s="154"/>
      <c r="F40" s="47"/>
      <c r="G40" s="47"/>
      <c r="H40" s="47"/>
      <c r="I40" s="47"/>
      <c r="J40" s="47"/>
      <c r="K40" s="47"/>
      <c r="L40" s="47"/>
      <c r="M40" s="11"/>
      <c r="N40"/>
      <c r="O40"/>
      <c r="P40"/>
      <c r="Q40"/>
      <c r="R40"/>
      <c r="S40"/>
      <c r="T40"/>
      <c r="U40"/>
      <c r="V40"/>
      <c r="W40"/>
      <c r="X40"/>
      <c r="Y40"/>
      <c r="Z40"/>
    </row>
    <row r="41" spans="1:26" x14ac:dyDescent="0.3">
      <c r="A41" s="7"/>
      <c r="B41" s="155" t="s">
        <v>133</v>
      </c>
      <c r="C41" s="155"/>
      <c r="D41" s="154">
        <v>8.5000000000000006E-2</v>
      </c>
      <c r="E41" s="154"/>
      <c r="F41" s="47"/>
      <c r="G41" s="47"/>
      <c r="H41" s="47"/>
      <c r="I41" s="47"/>
      <c r="J41" s="47"/>
      <c r="K41" s="47"/>
      <c r="L41" s="47"/>
      <c r="M41" s="11"/>
      <c r="N41"/>
      <c r="O41"/>
      <c r="P41"/>
      <c r="Q41"/>
      <c r="R41"/>
      <c r="S41"/>
      <c r="T41"/>
      <c r="U41"/>
      <c r="V41"/>
      <c r="W41"/>
      <c r="X41"/>
      <c r="Y41"/>
      <c r="Z41"/>
    </row>
    <row r="42" spans="1:26" x14ac:dyDescent="0.3">
      <c r="A42" s="7"/>
      <c r="B42" s="155" t="s">
        <v>134</v>
      </c>
      <c r="C42" s="155"/>
      <c r="D42" s="154">
        <v>6.5000000000000002E-2</v>
      </c>
      <c r="E42" s="154"/>
      <c r="F42" s="47"/>
      <c r="G42" s="47"/>
      <c r="H42" s="47"/>
      <c r="I42" s="47"/>
      <c r="J42" s="47"/>
      <c r="K42" s="47"/>
      <c r="L42" s="47"/>
      <c r="M42" s="11"/>
      <c r="N42"/>
      <c r="O42"/>
      <c r="P42"/>
      <c r="Q42"/>
      <c r="R42"/>
      <c r="S42"/>
      <c r="T42"/>
      <c r="U42"/>
      <c r="V42"/>
      <c r="W42"/>
      <c r="X42"/>
      <c r="Y42"/>
      <c r="Z42"/>
    </row>
    <row r="43" spans="1:26" x14ac:dyDescent="0.3">
      <c r="A43" s="7"/>
      <c r="B43" s="155" t="s">
        <v>135</v>
      </c>
      <c r="C43" s="155"/>
      <c r="D43" s="154">
        <v>5.5E-2</v>
      </c>
      <c r="E43" s="154"/>
      <c r="F43" s="47"/>
      <c r="G43" s="47"/>
      <c r="H43" s="47"/>
      <c r="I43" s="47"/>
      <c r="J43" s="47"/>
      <c r="K43" s="47"/>
      <c r="L43" s="47"/>
      <c r="M43" s="11"/>
      <c r="N43"/>
      <c r="O43"/>
      <c r="P43"/>
      <c r="Q43"/>
      <c r="R43"/>
      <c r="S43"/>
      <c r="T43"/>
      <c r="U43"/>
      <c r="V43"/>
      <c r="W43"/>
      <c r="X43"/>
      <c r="Y43"/>
      <c r="Z43"/>
    </row>
    <row r="44" spans="1:26" x14ac:dyDescent="0.3">
      <c r="A44" s="7"/>
      <c r="B44" s="47"/>
      <c r="C44" s="47"/>
      <c r="D44" s="47"/>
      <c r="E44" s="47"/>
      <c r="F44" s="47"/>
      <c r="G44" s="47"/>
      <c r="H44" s="47"/>
      <c r="I44" s="47"/>
      <c r="J44" s="47"/>
      <c r="K44" s="47"/>
      <c r="L44" s="47"/>
      <c r="M44" s="11"/>
      <c r="N44"/>
      <c r="O44"/>
      <c r="P44"/>
      <c r="Q44"/>
      <c r="R44"/>
      <c r="S44"/>
      <c r="T44"/>
      <c r="U44"/>
      <c r="V44"/>
      <c r="W44"/>
      <c r="X44"/>
      <c r="Y44"/>
      <c r="Z44"/>
    </row>
    <row r="45" spans="1:26" x14ac:dyDescent="0.3">
      <c r="A45" s="12" t="s">
        <v>4</v>
      </c>
      <c r="B45" s="133" t="s">
        <v>137</v>
      </c>
      <c r="C45" s="133"/>
      <c r="D45" s="133"/>
      <c r="E45" s="133"/>
      <c r="F45" s="133"/>
      <c r="G45" s="133"/>
      <c r="H45" s="133"/>
      <c r="I45" s="133"/>
      <c r="J45" s="133"/>
      <c r="K45" s="133"/>
      <c r="L45" s="133"/>
      <c r="M45" s="3"/>
      <c r="N45"/>
      <c r="O45"/>
      <c r="P45"/>
      <c r="Q45"/>
      <c r="R45"/>
      <c r="S45"/>
      <c r="T45"/>
      <c r="U45"/>
      <c r="V45"/>
      <c r="W45"/>
      <c r="X45"/>
      <c r="Y45"/>
      <c r="Z45"/>
    </row>
    <row r="46" spans="1:26" ht="16.2" x14ac:dyDescent="0.35">
      <c r="A46" s="9"/>
      <c r="B46" s="9" t="s">
        <v>1</v>
      </c>
      <c r="C46" s="9"/>
      <c r="D46" s="11"/>
      <c r="E46" s="11"/>
      <c r="F46" s="7"/>
      <c r="G46" s="7"/>
      <c r="H46" s="7"/>
      <c r="I46" s="8"/>
      <c r="J46" s="8"/>
      <c r="K46" s="8"/>
      <c r="L46" s="8"/>
      <c r="M46" s="8"/>
      <c r="N46"/>
      <c r="O46"/>
      <c r="P46"/>
      <c r="Q46"/>
      <c r="R46"/>
      <c r="S46"/>
      <c r="T46"/>
      <c r="U46"/>
      <c r="V46"/>
      <c r="W46"/>
      <c r="X46"/>
      <c r="Y46"/>
      <c r="Z46"/>
    </row>
    <row r="47" spans="1:26" x14ac:dyDescent="0.3">
      <c r="N47"/>
      <c r="O47"/>
      <c r="P47"/>
      <c r="Q47"/>
      <c r="R47"/>
      <c r="S47"/>
      <c r="T47"/>
      <c r="U47"/>
      <c r="V47"/>
      <c r="W47"/>
      <c r="X47"/>
      <c r="Y47"/>
      <c r="Z47"/>
    </row>
    <row r="48" spans="1:26" x14ac:dyDescent="0.3">
      <c r="N48"/>
      <c r="O48"/>
      <c r="P48"/>
      <c r="Q48"/>
      <c r="R48"/>
      <c r="S48"/>
      <c r="T48"/>
      <c r="U48"/>
      <c r="V48"/>
      <c r="W48"/>
      <c r="X48"/>
      <c r="Y48"/>
      <c r="Z48"/>
    </row>
    <row r="49" spans="13:26" x14ac:dyDescent="0.3">
      <c r="N49"/>
      <c r="O49"/>
      <c r="P49"/>
      <c r="Q49"/>
      <c r="R49"/>
      <c r="S49"/>
      <c r="T49"/>
      <c r="U49"/>
      <c r="V49"/>
      <c r="W49"/>
      <c r="X49"/>
      <c r="Y49"/>
      <c r="Z49"/>
    </row>
    <row r="50" spans="13:26" x14ac:dyDescent="0.3">
      <c r="M50"/>
      <c r="N50"/>
      <c r="O50"/>
      <c r="P50"/>
      <c r="Q50"/>
      <c r="R50"/>
      <c r="S50"/>
      <c r="T50"/>
      <c r="U50"/>
      <c r="V50"/>
      <c r="W50"/>
      <c r="X50"/>
      <c r="Y50"/>
      <c r="Z50"/>
    </row>
    <row r="51" spans="13:26" x14ac:dyDescent="0.3">
      <c r="M51"/>
      <c r="N51"/>
      <c r="O51"/>
      <c r="P51"/>
      <c r="Q51"/>
      <c r="R51"/>
      <c r="S51"/>
      <c r="T51"/>
      <c r="U51"/>
      <c r="V51"/>
      <c r="W51"/>
      <c r="X51"/>
      <c r="Y51"/>
      <c r="Z51"/>
    </row>
    <row r="52" spans="13:26" x14ac:dyDescent="0.3">
      <c r="M52"/>
      <c r="N52"/>
      <c r="O52"/>
      <c r="P52"/>
      <c r="Q52"/>
      <c r="R52"/>
      <c r="S52"/>
      <c r="T52"/>
      <c r="U52"/>
      <c r="V52"/>
      <c r="W52"/>
      <c r="X52"/>
      <c r="Y52"/>
      <c r="Z52"/>
    </row>
    <row r="53" spans="13:26" x14ac:dyDescent="0.3">
      <c r="M53"/>
      <c r="N53"/>
      <c r="O53"/>
      <c r="P53"/>
      <c r="Q53"/>
      <c r="R53"/>
      <c r="S53"/>
      <c r="T53"/>
      <c r="U53"/>
      <c r="V53"/>
      <c r="W53"/>
      <c r="X53"/>
      <c r="Y53"/>
      <c r="Z53"/>
    </row>
    <row r="54" spans="13:26" x14ac:dyDescent="0.3">
      <c r="M54"/>
      <c r="N54"/>
      <c r="O54"/>
      <c r="P54"/>
      <c r="Q54"/>
      <c r="R54"/>
      <c r="S54"/>
      <c r="T54"/>
      <c r="U54"/>
      <c r="V54"/>
      <c r="W54"/>
      <c r="X54"/>
      <c r="Y54"/>
      <c r="Z54"/>
    </row>
    <row r="55" spans="13:26" x14ac:dyDescent="0.3">
      <c r="M55"/>
      <c r="N55"/>
      <c r="O55"/>
      <c r="P55"/>
      <c r="Q55"/>
      <c r="R55"/>
      <c r="S55"/>
      <c r="T55"/>
      <c r="U55"/>
      <c r="V55"/>
      <c r="W55"/>
      <c r="X55"/>
      <c r="Y55"/>
      <c r="Z55"/>
    </row>
    <row r="56" spans="13:26" x14ac:dyDescent="0.3">
      <c r="M56"/>
      <c r="N56"/>
      <c r="O56"/>
      <c r="P56"/>
      <c r="Q56"/>
      <c r="R56"/>
      <c r="S56"/>
      <c r="T56"/>
      <c r="U56"/>
      <c r="V56"/>
      <c r="W56"/>
      <c r="X56"/>
      <c r="Y56"/>
      <c r="Z56"/>
    </row>
    <row r="57" spans="13:26" x14ac:dyDescent="0.3">
      <c r="M57"/>
      <c r="N57"/>
      <c r="O57"/>
      <c r="P57"/>
      <c r="Q57"/>
      <c r="R57"/>
      <c r="S57"/>
      <c r="T57"/>
      <c r="U57"/>
      <c r="V57"/>
      <c r="W57"/>
      <c r="X57"/>
      <c r="Y57"/>
      <c r="Z57"/>
    </row>
    <row r="58" spans="13:26" x14ac:dyDescent="0.3">
      <c r="M58"/>
      <c r="N58"/>
      <c r="O58"/>
      <c r="P58"/>
      <c r="Q58"/>
      <c r="R58"/>
      <c r="S58"/>
      <c r="T58"/>
      <c r="U58"/>
      <c r="V58"/>
      <c r="W58"/>
      <c r="X58"/>
      <c r="Y58"/>
      <c r="Z58"/>
    </row>
    <row r="59" spans="13:26" x14ac:dyDescent="0.3">
      <c r="M59"/>
      <c r="N59"/>
      <c r="O59"/>
      <c r="P59"/>
      <c r="Q59"/>
      <c r="R59"/>
      <c r="S59"/>
      <c r="T59"/>
      <c r="U59"/>
      <c r="V59"/>
      <c r="W59"/>
      <c r="X59"/>
      <c r="Y59"/>
      <c r="Z59"/>
    </row>
    <row r="60" spans="13:26" x14ac:dyDescent="0.3">
      <c r="M60"/>
      <c r="N60"/>
      <c r="O60"/>
      <c r="P60"/>
      <c r="Q60"/>
      <c r="R60"/>
      <c r="S60"/>
      <c r="T60"/>
      <c r="U60"/>
      <c r="V60"/>
      <c r="W60"/>
      <c r="X60"/>
      <c r="Y60"/>
      <c r="Z60"/>
    </row>
    <row r="61" spans="13:26" x14ac:dyDescent="0.3">
      <c r="M61"/>
      <c r="N61"/>
      <c r="O61"/>
      <c r="P61"/>
      <c r="Q61"/>
      <c r="R61"/>
      <c r="S61"/>
      <c r="T61"/>
      <c r="U61"/>
      <c r="V61"/>
      <c r="W61"/>
      <c r="X61"/>
      <c r="Y61"/>
      <c r="Z61"/>
    </row>
    <row r="62" spans="13:26" x14ac:dyDescent="0.3">
      <c r="M62"/>
      <c r="N62"/>
      <c r="O62"/>
      <c r="P62"/>
      <c r="Q62"/>
      <c r="R62"/>
      <c r="S62"/>
      <c r="T62"/>
      <c r="U62"/>
      <c r="V62"/>
      <c r="W62"/>
      <c r="X62"/>
      <c r="Y62"/>
      <c r="Z62"/>
    </row>
    <row r="63" spans="13:26" x14ac:dyDescent="0.3">
      <c r="M63"/>
      <c r="N63"/>
      <c r="O63"/>
      <c r="P63"/>
      <c r="Q63"/>
      <c r="R63"/>
      <c r="S63"/>
      <c r="T63"/>
      <c r="U63"/>
      <c r="V63"/>
      <c r="W63"/>
      <c r="X63"/>
      <c r="Y63"/>
      <c r="Z63"/>
    </row>
    <row r="64" spans="13:26" x14ac:dyDescent="0.3">
      <c r="M64"/>
      <c r="N64"/>
      <c r="O64"/>
      <c r="P64"/>
      <c r="Q64"/>
      <c r="R64"/>
      <c r="S64"/>
      <c r="T64"/>
      <c r="U64"/>
      <c r="V64"/>
      <c r="W64"/>
      <c r="X64"/>
      <c r="Y64"/>
      <c r="Z64"/>
    </row>
    <row r="65" spans="13:26" x14ac:dyDescent="0.3">
      <c r="M65"/>
      <c r="N65"/>
      <c r="O65"/>
      <c r="P65"/>
      <c r="Q65"/>
      <c r="R65"/>
      <c r="S65"/>
      <c r="T65"/>
      <c r="U65"/>
      <c r="V65"/>
      <c r="W65"/>
      <c r="X65"/>
      <c r="Y65"/>
      <c r="Z65"/>
    </row>
    <row r="66" spans="13:26" x14ac:dyDescent="0.3">
      <c r="M66"/>
      <c r="N66"/>
      <c r="O66"/>
      <c r="P66"/>
      <c r="Q66"/>
      <c r="R66"/>
      <c r="S66"/>
      <c r="T66"/>
      <c r="U66"/>
      <c r="V66"/>
      <c r="W66"/>
      <c r="X66"/>
      <c r="Y66"/>
      <c r="Z66"/>
    </row>
    <row r="67" spans="13:26" x14ac:dyDescent="0.3">
      <c r="M67"/>
      <c r="N67"/>
      <c r="O67"/>
      <c r="P67"/>
      <c r="Q67"/>
      <c r="R67"/>
      <c r="S67"/>
      <c r="T67"/>
      <c r="U67"/>
      <c r="V67"/>
      <c r="W67"/>
      <c r="X67"/>
      <c r="Y67"/>
      <c r="Z67"/>
    </row>
    <row r="68" spans="13:26" x14ac:dyDescent="0.3">
      <c r="M68"/>
      <c r="N68"/>
      <c r="O68"/>
      <c r="P68"/>
      <c r="Q68"/>
      <c r="R68"/>
      <c r="S68"/>
      <c r="T68"/>
      <c r="U68"/>
      <c r="V68"/>
      <c r="W68"/>
      <c r="X68"/>
      <c r="Y68"/>
      <c r="Z68"/>
    </row>
    <row r="69" spans="13:26" x14ac:dyDescent="0.3">
      <c r="M69"/>
      <c r="N69"/>
      <c r="O69"/>
      <c r="P69"/>
      <c r="Q69"/>
      <c r="R69"/>
      <c r="S69"/>
      <c r="T69"/>
      <c r="U69"/>
      <c r="V69"/>
      <c r="W69"/>
      <c r="X69"/>
      <c r="Y69"/>
      <c r="Z69"/>
    </row>
    <row r="70" spans="13:26" x14ac:dyDescent="0.3">
      <c r="M70"/>
      <c r="N70"/>
      <c r="O70"/>
      <c r="P70"/>
      <c r="Q70"/>
      <c r="R70"/>
      <c r="S70"/>
      <c r="T70"/>
      <c r="U70"/>
      <c r="V70"/>
      <c r="W70"/>
      <c r="X70"/>
      <c r="Y70"/>
      <c r="Z70"/>
    </row>
    <row r="71" spans="13:26" x14ac:dyDescent="0.3">
      <c r="M71"/>
      <c r="N71"/>
      <c r="O71"/>
      <c r="P71"/>
      <c r="Q71"/>
      <c r="R71"/>
      <c r="S71"/>
      <c r="T71"/>
      <c r="U71"/>
      <c r="V71"/>
      <c r="W71"/>
      <c r="X71"/>
      <c r="Y71"/>
      <c r="Z71"/>
    </row>
    <row r="72" spans="13:26" x14ac:dyDescent="0.3">
      <c r="M72"/>
      <c r="N72"/>
      <c r="O72"/>
      <c r="P72"/>
      <c r="Q72"/>
      <c r="R72"/>
      <c r="S72"/>
      <c r="T72"/>
      <c r="U72"/>
      <c r="V72"/>
      <c r="W72"/>
      <c r="X72"/>
      <c r="Y72"/>
      <c r="Z72"/>
    </row>
    <row r="73" spans="13:26" x14ac:dyDescent="0.3">
      <c r="M73"/>
      <c r="N73"/>
      <c r="O73"/>
      <c r="P73"/>
      <c r="Q73"/>
      <c r="R73"/>
      <c r="S73"/>
      <c r="T73"/>
      <c r="U73"/>
      <c r="V73"/>
      <c r="W73"/>
      <c r="X73"/>
      <c r="Y73"/>
      <c r="Z73"/>
    </row>
    <row r="74" spans="13:26" x14ac:dyDescent="0.3">
      <c r="M74"/>
      <c r="N74"/>
      <c r="O74"/>
      <c r="P74"/>
      <c r="Q74"/>
      <c r="R74"/>
      <c r="S74"/>
      <c r="T74"/>
      <c r="U74"/>
      <c r="V74"/>
      <c r="W74"/>
      <c r="X74"/>
      <c r="Y74"/>
      <c r="Z74"/>
    </row>
    <row r="75" spans="13:26" x14ac:dyDescent="0.3">
      <c r="M75"/>
      <c r="N75"/>
      <c r="O75"/>
      <c r="P75"/>
      <c r="Q75"/>
      <c r="R75"/>
      <c r="S75"/>
      <c r="T75"/>
      <c r="U75"/>
      <c r="V75"/>
      <c r="W75"/>
      <c r="X75"/>
      <c r="Y75"/>
      <c r="Z75"/>
    </row>
    <row r="76" spans="13:26" x14ac:dyDescent="0.3">
      <c r="M76"/>
      <c r="N76"/>
      <c r="O76"/>
      <c r="P76"/>
      <c r="Q76"/>
      <c r="R76"/>
      <c r="S76"/>
      <c r="T76"/>
      <c r="U76"/>
      <c r="V76"/>
      <c r="W76"/>
      <c r="X76"/>
      <c r="Y76"/>
      <c r="Z76"/>
    </row>
    <row r="77" spans="13:26" x14ac:dyDescent="0.3">
      <c r="M77"/>
      <c r="N77"/>
      <c r="O77"/>
      <c r="P77"/>
      <c r="Q77"/>
      <c r="R77"/>
      <c r="S77"/>
      <c r="T77"/>
      <c r="U77"/>
      <c r="V77"/>
      <c r="W77"/>
      <c r="X77"/>
      <c r="Y77"/>
      <c r="Z77"/>
    </row>
    <row r="78" spans="13:26" x14ac:dyDescent="0.3">
      <c r="M78"/>
      <c r="N78"/>
      <c r="O78"/>
      <c r="P78"/>
      <c r="Q78"/>
      <c r="R78"/>
      <c r="S78"/>
      <c r="T78"/>
      <c r="U78"/>
      <c r="V78"/>
      <c r="W78"/>
      <c r="X78"/>
      <c r="Y78"/>
      <c r="Z78"/>
    </row>
    <row r="79" spans="13:26" x14ac:dyDescent="0.3">
      <c r="M79"/>
      <c r="N79"/>
      <c r="O79"/>
      <c r="P79"/>
      <c r="Q79"/>
      <c r="R79"/>
      <c r="S79"/>
      <c r="T79"/>
      <c r="U79"/>
      <c r="V79"/>
      <c r="W79"/>
      <c r="X79"/>
      <c r="Y79"/>
      <c r="Z79"/>
    </row>
    <row r="80" spans="13:26" x14ac:dyDescent="0.3">
      <c r="M80"/>
      <c r="N80"/>
      <c r="O80"/>
      <c r="P80"/>
      <c r="Q80"/>
      <c r="R80"/>
      <c r="S80"/>
      <c r="T80"/>
      <c r="U80"/>
      <c r="V80"/>
      <c r="W80"/>
      <c r="X80"/>
      <c r="Y80"/>
      <c r="Z80"/>
    </row>
    <row r="81" spans="13:26" x14ac:dyDescent="0.3">
      <c r="M81"/>
      <c r="N81"/>
      <c r="O81"/>
      <c r="P81"/>
      <c r="Q81"/>
      <c r="R81"/>
      <c r="S81"/>
      <c r="T81"/>
      <c r="U81"/>
      <c r="V81"/>
      <c r="W81"/>
      <c r="X81"/>
      <c r="Y81"/>
      <c r="Z81"/>
    </row>
    <row r="82" spans="13:26" x14ac:dyDescent="0.3">
      <c r="M82"/>
      <c r="N82"/>
      <c r="O82"/>
      <c r="P82"/>
      <c r="Q82"/>
      <c r="R82"/>
      <c r="S82"/>
      <c r="T82"/>
      <c r="U82"/>
      <c r="V82"/>
      <c r="W82"/>
      <c r="X82"/>
      <c r="Y82"/>
      <c r="Z82"/>
    </row>
    <row r="83" spans="13:26" x14ac:dyDescent="0.3">
      <c r="M83"/>
      <c r="N83"/>
      <c r="O83"/>
      <c r="P83"/>
      <c r="Q83"/>
      <c r="R83"/>
      <c r="S83"/>
      <c r="T83"/>
      <c r="U83"/>
      <c r="V83"/>
      <c r="W83"/>
      <c r="X83"/>
      <c r="Y83"/>
      <c r="Z83"/>
    </row>
    <row r="84" spans="13:26" x14ac:dyDescent="0.3">
      <c r="M84"/>
      <c r="N84"/>
      <c r="O84"/>
      <c r="P84"/>
      <c r="Q84"/>
      <c r="R84"/>
      <c r="S84"/>
      <c r="T84"/>
      <c r="U84"/>
      <c r="V84"/>
      <c r="W84"/>
      <c r="X84"/>
      <c r="Y84"/>
      <c r="Z84"/>
    </row>
    <row r="85" spans="13:26" x14ac:dyDescent="0.3">
      <c r="M85"/>
      <c r="N85"/>
      <c r="O85"/>
      <c r="P85"/>
      <c r="Q85"/>
      <c r="R85"/>
      <c r="S85"/>
      <c r="T85"/>
      <c r="U85"/>
      <c r="V85"/>
      <c r="W85"/>
      <c r="X85"/>
      <c r="Y85"/>
      <c r="Z85"/>
    </row>
    <row r="86" spans="13:26" x14ac:dyDescent="0.3">
      <c r="M86"/>
      <c r="N86"/>
      <c r="O86"/>
      <c r="P86"/>
      <c r="Q86"/>
      <c r="R86"/>
      <c r="S86"/>
      <c r="T86"/>
      <c r="U86"/>
      <c r="V86"/>
      <c r="W86"/>
      <c r="X86"/>
      <c r="Y86"/>
      <c r="Z86"/>
    </row>
    <row r="87" spans="13:26" x14ac:dyDescent="0.3">
      <c r="M87"/>
      <c r="N87"/>
      <c r="O87"/>
      <c r="P87"/>
      <c r="Q87"/>
      <c r="R87"/>
      <c r="S87"/>
      <c r="T87"/>
      <c r="U87"/>
      <c r="V87"/>
      <c r="W87"/>
      <c r="X87"/>
      <c r="Y87"/>
      <c r="Z87"/>
    </row>
    <row r="88" spans="13:26" x14ac:dyDescent="0.3">
      <c r="M88"/>
      <c r="N88"/>
      <c r="O88"/>
      <c r="P88"/>
      <c r="Q88"/>
      <c r="R88"/>
      <c r="S88"/>
      <c r="T88"/>
      <c r="U88"/>
      <c r="V88"/>
      <c r="W88"/>
      <c r="X88"/>
      <c r="Y88"/>
      <c r="Z88"/>
    </row>
    <row r="89" spans="13:26" x14ac:dyDescent="0.3">
      <c r="M89"/>
      <c r="N89"/>
      <c r="O89"/>
      <c r="P89"/>
      <c r="Q89"/>
      <c r="R89"/>
      <c r="S89"/>
      <c r="T89"/>
      <c r="U89"/>
      <c r="V89"/>
      <c r="W89"/>
      <c r="X89"/>
      <c r="Y89"/>
      <c r="Z89"/>
    </row>
    <row r="90" spans="13:26" x14ac:dyDescent="0.3">
      <c r="M90"/>
      <c r="N90"/>
      <c r="O90"/>
      <c r="P90"/>
      <c r="Q90"/>
      <c r="R90"/>
      <c r="S90"/>
      <c r="T90"/>
      <c r="U90"/>
      <c r="V90"/>
      <c r="W90"/>
      <c r="X90"/>
      <c r="Y90"/>
      <c r="Z90"/>
    </row>
    <row r="91" spans="13:26" x14ac:dyDescent="0.3">
      <c r="M91"/>
      <c r="N91"/>
      <c r="O91"/>
      <c r="P91"/>
      <c r="Q91"/>
      <c r="R91"/>
      <c r="S91"/>
      <c r="T91"/>
      <c r="U91"/>
      <c r="V91"/>
      <c r="W91"/>
      <c r="X91"/>
      <c r="Y91"/>
      <c r="Z91"/>
    </row>
    <row r="92" spans="13:26" x14ac:dyDescent="0.3">
      <c r="M92"/>
      <c r="N92"/>
      <c r="O92"/>
      <c r="P92"/>
      <c r="Q92"/>
      <c r="R92"/>
      <c r="S92"/>
      <c r="T92"/>
      <c r="U92"/>
      <c r="V92"/>
      <c r="W92"/>
      <c r="X92"/>
      <c r="Y92"/>
      <c r="Z92"/>
    </row>
    <row r="93" spans="13:26" x14ac:dyDescent="0.3">
      <c r="M93"/>
      <c r="N93"/>
      <c r="O93"/>
      <c r="P93"/>
      <c r="Q93"/>
      <c r="R93"/>
      <c r="S93"/>
      <c r="T93"/>
      <c r="U93"/>
      <c r="V93"/>
      <c r="W93"/>
      <c r="X93"/>
      <c r="Y93"/>
      <c r="Z93"/>
    </row>
    <row r="94" spans="13:26" x14ac:dyDescent="0.3">
      <c r="M94"/>
      <c r="N94"/>
      <c r="O94"/>
      <c r="P94"/>
      <c r="Q94"/>
      <c r="R94"/>
      <c r="S94"/>
      <c r="T94"/>
      <c r="U94"/>
      <c r="V94"/>
      <c r="W94"/>
      <c r="X94"/>
      <c r="Y94"/>
      <c r="Z94"/>
    </row>
    <row r="95" spans="13:26" x14ac:dyDescent="0.3">
      <c r="M95"/>
      <c r="N95"/>
      <c r="O95"/>
      <c r="P95"/>
      <c r="Q95"/>
      <c r="R95"/>
      <c r="S95"/>
      <c r="T95"/>
      <c r="U95"/>
      <c r="V95"/>
      <c r="W95"/>
      <c r="X95"/>
      <c r="Y95"/>
      <c r="Z95"/>
    </row>
    <row r="96" spans="13:26" x14ac:dyDescent="0.3">
      <c r="M96"/>
      <c r="N96"/>
      <c r="O96"/>
      <c r="P96"/>
      <c r="Q96"/>
      <c r="R96"/>
      <c r="S96"/>
      <c r="T96"/>
      <c r="U96"/>
      <c r="V96"/>
      <c r="W96"/>
      <c r="X96"/>
      <c r="Y96"/>
      <c r="Z96"/>
    </row>
    <row r="97" spans="1:26" x14ac:dyDescent="0.3">
      <c r="M97"/>
      <c r="N97"/>
      <c r="O97"/>
      <c r="P97"/>
      <c r="Q97"/>
      <c r="R97"/>
      <c r="S97"/>
      <c r="T97"/>
      <c r="U97"/>
      <c r="V97"/>
      <c r="W97"/>
      <c r="X97"/>
      <c r="Y97"/>
      <c r="Z97"/>
    </row>
    <row r="98" spans="1:26" x14ac:dyDescent="0.3">
      <c r="M98"/>
      <c r="N98"/>
      <c r="O98"/>
      <c r="P98"/>
      <c r="Q98"/>
      <c r="R98"/>
      <c r="S98"/>
      <c r="T98"/>
      <c r="U98"/>
      <c r="V98"/>
      <c r="W98"/>
      <c r="X98"/>
      <c r="Y98"/>
      <c r="Z98"/>
    </row>
    <row r="99" spans="1:26" x14ac:dyDescent="0.3">
      <c r="M99"/>
      <c r="N99"/>
      <c r="O99"/>
      <c r="P99"/>
      <c r="Q99"/>
      <c r="R99"/>
      <c r="S99"/>
      <c r="T99"/>
      <c r="U99"/>
      <c r="V99"/>
      <c r="W99"/>
      <c r="X99"/>
      <c r="Y99"/>
      <c r="Z99"/>
    </row>
    <row r="100" spans="1:26" x14ac:dyDescent="0.3">
      <c r="M100"/>
      <c r="N100"/>
      <c r="O100"/>
      <c r="P100"/>
      <c r="Q100"/>
      <c r="R100"/>
      <c r="S100"/>
      <c r="T100"/>
      <c r="U100"/>
      <c r="V100"/>
      <c r="W100"/>
      <c r="X100"/>
      <c r="Y100"/>
      <c r="Z100"/>
    </row>
    <row r="101" spans="1:26" x14ac:dyDescent="0.3">
      <c r="M101"/>
      <c r="N101"/>
      <c r="O101"/>
      <c r="P101"/>
      <c r="Q101"/>
      <c r="R101"/>
      <c r="S101"/>
      <c r="T101"/>
      <c r="U101"/>
      <c r="V101"/>
      <c r="W101"/>
      <c r="X101"/>
      <c r="Y101"/>
      <c r="Z101"/>
    </row>
    <row r="102" spans="1:26" x14ac:dyDescent="0.3">
      <c r="M102"/>
      <c r="N102"/>
      <c r="O102"/>
      <c r="P102"/>
      <c r="Q102"/>
      <c r="R102"/>
      <c r="S102"/>
      <c r="T102"/>
      <c r="U102"/>
      <c r="V102"/>
      <c r="W102"/>
      <c r="X102"/>
      <c r="Y102"/>
      <c r="Z102"/>
    </row>
    <row r="103" spans="1:26" x14ac:dyDescent="0.3">
      <c r="M103"/>
      <c r="N103"/>
      <c r="O103"/>
      <c r="P103"/>
      <c r="Q103"/>
      <c r="R103"/>
      <c r="S103"/>
      <c r="T103"/>
      <c r="U103"/>
      <c r="V103"/>
      <c r="W103"/>
      <c r="X103"/>
      <c r="Y103"/>
      <c r="Z103"/>
    </row>
    <row r="104" spans="1:26" x14ac:dyDescent="0.3">
      <c r="M104"/>
      <c r="N104"/>
      <c r="O104"/>
      <c r="P104"/>
      <c r="Q104"/>
      <c r="R104"/>
      <c r="S104"/>
      <c r="T104"/>
      <c r="U104"/>
      <c r="V104"/>
      <c r="W104"/>
      <c r="X104"/>
      <c r="Y104"/>
      <c r="Z104"/>
    </row>
    <row r="105" spans="1:26" x14ac:dyDescent="0.3">
      <c r="M105"/>
      <c r="N105"/>
      <c r="O105"/>
      <c r="P105"/>
      <c r="Q105"/>
      <c r="R105"/>
      <c r="S105"/>
      <c r="T105"/>
      <c r="U105"/>
      <c r="V105"/>
      <c r="W105"/>
      <c r="X105"/>
      <c r="Y105"/>
      <c r="Z105"/>
    </row>
    <row r="112" spans="1:26" x14ac:dyDescent="0.3">
      <c r="A112"/>
      <c r="B112"/>
      <c r="C112"/>
      <c r="D112"/>
      <c r="E112"/>
      <c r="F112"/>
      <c r="G112"/>
      <c r="H112"/>
      <c r="I112"/>
      <c r="J112"/>
      <c r="K112"/>
      <c r="L112"/>
    </row>
    <row r="113" spans="1:12" x14ac:dyDescent="0.3">
      <c r="A113"/>
      <c r="B113"/>
      <c r="C113"/>
      <c r="D113"/>
      <c r="E113"/>
      <c r="F113"/>
      <c r="G113"/>
      <c r="H113"/>
      <c r="I113"/>
      <c r="J113"/>
      <c r="K113"/>
      <c r="L113"/>
    </row>
    <row r="114" spans="1:12" x14ac:dyDescent="0.3">
      <c r="A114"/>
      <c r="B114"/>
      <c r="C114"/>
      <c r="D114"/>
      <c r="E114"/>
      <c r="F114"/>
      <c r="G114"/>
      <c r="H114"/>
      <c r="I114"/>
      <c r="J114"/>
      <c r="K114"/>
      <c r="L114"/>
    </row>
    <row r="115" spans="1:12" x14ac:dyDescent="0.3">
      <c r="A115"/>
      <c r="B115"/>
      <c r="C115"/>
      <c r="D115"/>
      <c r="E115"/>
      <c r="F115"/>
      <c r="G115"/>
      <c r="H115"/>
      <c r="I115"/>
      <c r="J115"/>
      <c r="K115"/>
      <c r="L115"/>
    </row>
    <row r="116" spans="1:12" x14ac:dyDescent="0.3">
      <c r="A116"/>
      <c r="B116"/>
      <c r="C116"/>
      <c r="D116"/>
      <c r="E116"/>
      <c r="F116"/>
      <c r="G116"/>
      <c r="H116"/>
      <c r="I116"/>
      <c r="J116"/>
      <c r="K116"/>
      <c r="L116"/>
    </row>
    <row r="117" spans="1:12" x14ac:dyDescent="0.3">
      <c r="A117"/>
      <c r="B117"/>
      <c r="C117"/>
      <c r="D117"/>
      <c r="E117"/>
      <c r="F117"/>
      <c r="G117"/>
      <c r="H117"/>
      <c r="I117"/>
      <c r="J117"/>
      <c r="K117"/>
      <c r="L117"/>
    </row>
    <row r="118" spans="1:12" x14ac:dyDescent="0.3">
      <c r="A118"/>
      <c r="B118"/>
      <c r="C118"/>
      <c r="D118"/>
      <c r="E118"/>
      <c r="F118"/>
      <c r="G118"/>
      <c r="H118"/>
      <c r="I118"/>
      <c r="J118"/>
      <c r="K118"/>
      <c r="L118"/>
    </row>
    <row r="119" spans="1:12" x14ac:dyDescent="0.3">
      <c r="A119"/>
      <c r="B119"/>
      <c r="C119"/>
      <c r="D119"/>
      <c r="E119"/>
      <c r="F119"/>
      <c r="G119"/>
      <c r="H119"/>
      <c r="I119"/>
      <c r="J119"/>
      <c r="K119"/>
      <c r="L119"/>
    </row>
    <row r="120" spans="1:12" x14ac:dyDescent="0.3">
      <c r="A120"/>
      <c r="B120"/>
      <c r="C120"/>
      <c r="D120"/>
      <c r="E120"/>
      <c r="F120"/>
      <c r="G120"/>
      <c r="H120"/>
      <c r="I120"/>
      <c r="J120"/>
      <c r="K120"/>
      <c r="L120"/>
    </row>
    <row r="121" spans="1:12" x14ac:dyDescent="0.3">
      <c r="A121"/>
      <c r="B121"/>
      <c r="C121"/>
      <c r="D121"/>
      <c r="E121"/>
      <c r="F121"/>
      <c r="G121"/>
      <c r="H121"/>
      <c r="I121"/>
      <c r="J121"/>
      <c r="K121"/>
      <c r="L121"/>
    </row>
    <row r="122" spans="1:12" x14ac:dyDescent="0.3">
      <c r="A122"/>
      <c r="B122"/>
      <c r="C122"/>
      <c r="D122"/>
      <c r="E122"/>
      <c r="F122"/>
      <c r="G122"/>
      <c r="H122"/>
      <c r="I122"/>
    </row>
    <row r="123" spans="1:12" x14ac:dyDescent="0.3">
      <c r="A123"/>
      <c r="B123"/>
      <c r="C123"/>
      <c r="D123"/>
      <c r="E123"/>
      <c r="F123"/>
      <c r="G123"/>
      <c r="H123"/>
      <c r="I123"/>
    </row>
    <row r="124" spans="1:12" x14ac:dyDescent="0.3">
      <c r="A124"/>
      <c r="B124"/>
      <c r="C124"/>
      <c r="D124"/>
      <c r="E124"/>
      <c r="F124"/>
      <c r="G124"/>
      <c r="H124"/>
      <c r="I124"/>
    </row>
    <row r="125" spans="1:12" x14ac:dyDescent="0.3">
      <c r="A125"/>
      <c r="B125"/>
      <c r="C125"/>
      <c r="D125"/>
      <c r="E125"/>
      <c r="F125"/>
      <c r="G125"/>
      <c r="H125"/>
      <c r="I125"/>
    </row>
    <row r="126" spans="1:12" x14ac:dyDescent="0.3">
      <c r="A126"/>
      <c r="B126"/>
      <c r="C126"/>
      <c r="D126"/>
      <c r="E126"/>
      <c r="F126"/>
      <c r="G126"/>
      <c r="H126"/>
      <c r="I126"/>
    </row>
    <row r="127" spans="1:12" x14ac:dyDescent="0.3">
      <c r="A127"/>
      <c r="B127"/>
      <c r="C127"/>
      <c r="D127"/>
      <c r="E127"/>
      <c r="F127"/>
      <c r="G127"/>
      <c r="H127"/>
      <c r="I127"/>
    </row>
    <row r="128" spans="1:12" x14ac:dyDescent="0.3">
      <c r="A128"/>
      <c r="B128"/>
      <c r="C128"/>
      <c r="D128"/>
      <c r="E128"/>
      <c r="F128"/>
      <c r="G128"/>
      <c r="H128"/>
      <c r="I128"/>
    </row>
    <row r="129" spans="1:9" x14ac:dyDescent="0.3">
      <c r="A129"/>
      <c r="B129"/>
      <c r="C129"/>
      <c r="D129"/>
      <c r="E129"/>
      <c r="F129"/>
      <c r="G129"/>
      <c r="H129"/>
      <c r="I129"/>
    </row>
    <row r="130" spans="1:9" x14ac:dyDescent="0.3">
      <c r="A130"/>
      <c r="B130"/>
      <c r="C130"/>
      <c r="D130"/>
      <c r="E130"/>
      <c r="F130"/>
      <c r="G130"/>
      <c r="H130"/>
      <c r="I130"/>
    </row>
    <row r="131" spans="1:9" x14ac:dyDescent="0.3">
      <c r="A131"/>
      <c r="B131"/>
      <c r="C131"/>
      <c r="D131"/>
      <c r="E131"/>
      <c r="F131"/>
      <c r="G131"/>
      <c r="H131"/>
      <c r="I131"/>
    </row>
    <row r="132" spans="1:9" x14ac:dyDescent="0.3">
      <c r="A132"/>
      <c r="B132"/>
      <c r="C132"/>
      <c r="D132"/>
      <c r="E132"/>
      <c r="F132"/>
      <c r="G132"/>
      <c r="H132"/>
      <c r="I132"/>
    </row>
    <row r="133" spans="1:9" x14ac:dyDescent="0.3">
      <c r="A133"/>
      <c r="B133"/>
      <c r="C133"/>
      <c r="D133"/>
      <c r="E133"/>
      <c r="F133"/>
      <c r="G133"/>
      <c r="H133"/>
      <c r="I133"/>
    </row>
    <row r="134" spans="1:9" x14ac:dyDescent="0.3">
      <c r="A134"/>
      <c r="B134"/>
      <c r="C134"/>
      <c r="D134"/>
      <c r="E134"/>
      <c r="F134"/>
      <c r="G134"/>
      <c r="H134"/>
      <c r="I134"/>
    </row>
    <row r="135" spans="1:9" x14ac:dyDescent="0.3">
      <c r="A135"/>
      <c r="B135"/>
      <c r="C135"/>
      <c r="D135"/>
      <c r="E135"/>
      <c r="F135"/>
      <c r="G135"/>
      <c r="H135"/>
      <c r="I135"/>
    </row>
    <row r="136" spans="1:9" x14ac:dyDescent="0.3">
      <c r="A136"/>
      <c r="B136"/>
      <c r="C136"/>
      <c r="D136"/>
      <c r="E136"/>
      <c r="F136"/>
      <c r="G136"/>
      <c r="H136"/>
      <c r="I136"/>
    </row>
    <row r="137" spans="1:9" x14ac:dyDescent="0.3">
      <c r="A137"/>
      <c r="B137"/>
      <c r="C137"/>
      <c r="D137"/>
      <c r="E137"/>
      <c r="F137"/>
      <c r="G137"/>
      <c r="H137"/>
      <c r="I137"/>
    </row>
    <row r="138" spans="1:9" x14ac:dyDescent="0.3">
      <c r="A138"/>
      <c r="B138"/>
      <c r="C138"/>
      <c r="D138"/>
      <c r="E138"/>
      <c r="F138"/>
      <c r="G138"/>
      <c r="H138"/>
      <c r="I138"/>
    </row>
    <row r="139" spans="1:9" x14ac:dyDescent="0.3">
      <c r="A139"/>
      <c r="B139"/>
      <c r="C139"/>
      <c r="D139"/>
      <c r="E139"/>
      <c r="F139"/>
      <c r="G139"/>
      <c r="H139"/>
      <c r="I139"/>
    </row>
    <row r="140" spans="1:9" x14ac:dyDescent="0.3">
      <c r="A140"/>
      <c r="B140"/>
      <c r="C140"/>
      <c r="D140"/>
      <c r="E140"/>
      <c r="F140"/>
      <c r="G140"/>
      <c r="H140"/>
      <c r="I140"/>
    </row>
    <row r="141" spans="1:9" x14ac:dyDescent="0.3">
      <c r="A141"/>
      <c r="B141"/>
      <c r="C141"/>
      <c r="D141"/>
      <c r="E141"/>
      <c r="F141"/>
      <c r="G141"/>
      <c r="H141"/>
      <c r="I141"/>
    </row>
    <row r="142" spans="1:9" x14ac:dyDescent="0.3">
      <c r="A142"/>
      <c r="B142"/>
      <c r="C142"/>
      <c r="D142"/>
      <c r="E142"/>
      <c r="F142"/>
      <c r="G142"/>
      <c r="H142"/>
      <c r="I142"/>
    </row>
    <row r="143" spans="1:9" x14ac:dyDescent="0.3">
      <c r="A143"/>
      <c r="B143"/>
      <c r="C143"/>
      <c r="D143"/>
      <c r="E143"/>
      <c r="F143"/>
      <c r="G143"/>
      <c r="H143"/>
      <c r="I143"/>
    </row>
    <row r="144" spans="1:9" x14ac:dyDescent="0.3">
      <c r="A144"/>
      <c r="B144"/>
      <c r="C144"/>
      <c r="D144"/>
      <c r="E144"/>
      <c r="F144"/>
      <c r="G144"/>
      <c r="H144"/>
      <c r="I144"/>
    </row>
    <row r="145" spans="1:9" x14ac:dyDescent="0.3">
      <c r="A145"/>
      <c r="B145"/>
      <c r="C145"/>
      <c r="D145"/>
      <c r="E145"/>
      <c r="F145"/>
      <c r="G145"/>
      <c r="H145"/>
      <c r="I145"/>
    </row>
    <row r="146" spans="1:9" x14ac:dyDescent="0.3">
      <c r="A146"/>
      <c r="B146"/>
      <c r="C146"/>
      <c r="D146"/>
      <c r="E146"/>
      <c r="F146"/>
      <c r="G146"/>
      <c r="H146"/>
      <c r="I146"/>
    </row>
    <row r="147" spans="1:9" x14ac:dyDescent="0.3">
      <c r="A147"/>
      <c r="B147"/>
      <c r="C147"/>
      <c r="D147"/>
      <c r="E147"/>
      <c r="F147"/>
      <c r="G147"/>
      <c r="H147"/>
      <c r="I147"/>
    </row>
    <row r="148" spans="1:9" x14ac:dyDescent="0.3">
      <c r="A148"/>
      <c r="B148"/>
      <c r="C148"/>
      <c r="D148"/>
      <c r="E148"/>
      <c r="F148"/>
      <c r="G148"/>
      <c r="H148"/>
      <c r="I148"/>
    </row>
    <row r="149" spans="1:9" x14ac:dyDescent="0.3">
      <c r="A149"/>
      <c r="B149"/>
      <c r="C149"/>
      <c r="D149"/>
      <c r="E149"/>
      <c r="F149"/>
      <c r="G149"/>
      <c r="H149"/>
      <c r="I149"/>
    </row>
    <row r="150" spans="1:9" x14ac:dyDescent="0.3">
      <c r="A150"/>
      <c r="B150"/>
      <c r="C150"/>
      <c r="D150"/>
      <c r="E150"/>
      <c r="F150"/>
      <c r="G150"/>
      <c r="H150"/>
      <c r="I150"/>
    </row>
    <row r="151" spans="1:9" x14ac:dyDescent="0.3">
      <c r="A151"/>
      <c r="B151"/>
      <c r="C151"/>
      <c r="D151"/>
      <c r="E151"/>
      <c r="F151"/>
      <c r="G151"/>
      <c r="H151"/>
      <c r="I151"/>
    </row>
    <row r="152" spans="1:9" x14ac:dyDescent="0.3">
      <c r="A152"/>
      <c r="B152"/>
      <c r="C152"/>
      <c r="D152"/>
      <c r="E152"/>
      <c r="F152"/>
      <c r="G152"/>
      <c r="H152"/>
      <c r="I152"/>
    </row>
    <row r="153" spans="1:9" x14ac:dyDescent="0.3">
      <c r="A153"/>
      <c r="B153"/>
      <c r="C153"/>
      <c r="D153"/>
      <c r="E153"/>
      <c r="F153"/>
      <c r="G153"/>
      <c r="H153"/>
      <c r="I153"/>
    </row>
    <row r="154" spans="1:9" x14ac:dyDescent="0.3">
      <c r="A154"/>
      <c r="B154"/>
      <c r="C154"/>
      <c r="D154"/>
      <c r="E154"/>
      <c r="F154"/>
      <c r="G154"/>
      <c r="H154"/>
      <c r="I154"/>
    </row>
    <row r="155" spans="1:9" x14ac:dyDescent="0.3">
      <c r="A155"/>
      <c r="B155"/>
      <c r="C155"/>
      <c r="D155"/>
      <c r="E155"/>
      <c r="F155"/>
      <c r="G155"/>
      <c r="H155"/>
      <c r="I155"/>
    </row>
    <row r="156" spans="1:9" x14ac:dyDescent="0.3">
      <c r="A156"/>
      <c r="B156"/>
      <c r="C156"/>
      <c r="D156"/>
      <c r="E156"/>
      <c r="F156"/>
      <c r="G156"/>
      <c r="H156"/>
      <c r="I156"/>
    </row>
    <row r="157" spans="1:9" x14ac:dyDescent="0.3">
      <c r="A157"/>
      <c r="B157"/>
      <c r="C157"/>
      <c r="D157"/>
      <c r="E157"/>
      <c r="F157"/>
      <c r="G157"/>
      <c r="H157"/>
      <c r="I157"/>
    </row>
    <row r="158" spans="1:9" x14ac:dyDescent="0.3">
      <c r="A158"/>
      <c r="B158"/>
      <c r="C158"/>
      <c r="D158"/>
      <c r="E158"/>
      <c r="F158"/>
      <c r="G158"/>
      <c r="H158"/>
      <c r="I158"/>
    </row>
  </sheetData>
  <mergeCells count="33">
    <mergeCell ref="D43:E43"/>
    <mergeCell ref="B45:L45"/>
    <mergeCell ref="B40:C40"/>
    <mergeCell ref="B41:C41"/>
    <mergeCell ref="B42:C42"/>
    <mergeCell ref="D40:E40"/>
    <mergeCell ref="D41:E41"/>
    <mergeCell ref="D42:E42"/>
    <mergeCell ref="B43:C43"/>
    <mergeCell ref="B39:C39"/>
    <mergeCell ref="D39:E39"/>
    <mergeCell ref="B30:B31"/>
    <mergeCell ref="B32:B33"/>
    <mergeCell ref="B34:B35"/>
    <mergeCell ref="C30:E30"/>
    <mergeCell ref="C31:E31"/>
    <mergeCell ref="C32:E32"/>
    <mergeCell ref="C33:E33"/>
    <mergeCell ref="C34:E34"/>
    <mergeCell ref="C35:E35"/>
    <mergeCell ref="G29:J29"/>
    <mergeCell ref="K30:K31"/>
    <mergeCell ref="G31:J31"/>
    <mergeCell ref="K34:K35"/>
    <mergeCell ref="A3:L3"/>
    <mergeCell ref="C29:E29"/>
    <mergeCell ref="K32:K33"/>
    <mergeCell ref="G30:J30"/>
    <mergeCell ref="B7:M9"/>
    <mergeCell ref="G32:J32"/>
    <mergeCell ref="G33:J33"/>
    <mergeCell ref="G34:J34"/>
    <mergeCell ref="G35:J35"/>
  </mergeCells>
  <pageMargins left="0.7" right="0.7" top="0.75" bottom="0.75" header="0.3" footer="0.3"/>
  <pageSetup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4466C-DB91-4441-BC92-F855B7928E3A}">
  <dimension ref="A1:Y52"/>
  <sheetViews>
    <sheetView zoomScaleNormal="100" workbookViewId="0"/>
  </sheetViews>
  <sheetFormatPr defaultColWidth="9.109375" defaultRowHeight="15.6" x14ac:dyDescent="0.3"/>
  <cols>
    <col min="1" max="1" width="12.6640625" style="4" customWidth="1"/>
    <col min="2" max="2" width="10.6640625" style="4" customWidth="1"/>
    <col min="3" max="3" width="12.6640625" style="4" customWidth="1"/>
    <col min="4" max="9" width="14.109375" style="4" customWidth="1"/>
    <col min="10" max="10" width="19.109375" style="4" customWidth="1"/>
    <col min="11" max="13" width="14.109375" style="4" customWidth="1"/>
    <col min="14" max="14" width="8.88671875" bestFit="1" customWidth="1"/>
    <col min="26" max="16384" width="9.109375" style="4"/>
  </cols>
  <sheetData>
    <row r="1" spans="1:25" ht="15.75" customHeight="1" x14ac:dyDescent="0.35">
      <c r="A1" s="1" t="s">
        <v>44</v>
      </c>
      <c r="B1" s="2"/>
      <c r="C1" s="9" t="s">
        <v>0</v>
      </c>
      <c r="D1" s="2"/>
      <c r="E1" s="2"/>
      <c r="F1" s="2"/>
      <c r="G1" s="2"/>
      <c r="H1" s="2"/>
      <c r="I1" s="2"/>
      <c r="J1" s="2"/>
      <c r="K1" s="2"/>
      <c r="L1" s="2"/>
      <c r="M1" s="3"/>
    </row>
    <row r="2" spans="1:25" customFormat="1" ht="15.75" customHeight="1" x14ac:dyDescent="0.35">
      <c r="A2" s="61"/>
      <c r="B2" s="5"/>
      <c r="C2" s="9"/>
      <c r="D2" s="5"/>
      <c r="E2" s="5"/>
      <c r="F2" s="5"/>
      <c r="G2" s="5"/>
      <c r="H2" s="5"/>
      <c r="I2" s="5"/>
      <c r="J2" s="5"/>
      <c r="K2" s="5"/>
      <c r="L2" s="5"/>
      <c r="M2" s="8"/>
    </row>
    <row r="3" spans="1:25" x14ac:dyDescent="0.3">
      <c r="A3" s="141" t="s">
        <v>138</v>
      </c>
      <c r="B3" s="141"/>
      <c r="C3" s="141"/>
      <c r="D3" s="141"/>
      <c r="E3" s="141"/>
      <c r="F3" s="141"/>
      <c r="G3" s="141"/>
      <c r="H3" s="141"/>
      <c r="I3" s="141"/>
      <c r="J3" s="141"/>
      <c r="K3" s="141"/>
      <c r="L3" s="141"/>
      <c r="M3" s="141"/>
    </row>
    <row r="4" spans="1:25" x14ac:dyDescent="0.3">
      <c r="A4" s="5"/>
      <c r="B4" s="25"/>
      <c r="C4" s="5"/>
      <c r="D4" s="5"/>
      <c r="E4" s="5"/>
      <c r="F4" s="5"/>
      <c r="G4" s="5"/>
      <c r="H4" s="5"/>
      <c r="I4" s="5"/>
      <c r="J4" s="5"/>
      <c r="K4" s="5"/>
      <c r="L4" s="5"/>
      <c r="M4" s="8"/>
    </row>
    <row r="5" spans="1:25" x14ac:dyDescent="0.3">
      <c r="A5" s="12" t="s">
        <v>3</v>
      </c>
      <c r="B5" s="133" t="s">
        <v>139</v>
      </c>
      <c r="C5" s="133"/>
      <c r="D5" s="133"/>
      <c r="E5" s="133"/>
      <c r="F5" s="133"/>
      <c r="G5" s="133"/>
      <c r="H5" s="133"/>
      <c r="I5" s="133"/>
      <c r="J5" s="133"/>
      <c r="K5" s="133"/>
      <c r="L5" s="133"/>
      <c r="M5" s="133"/>
    </row>
    <row r="6" spans="1:25" ht="16.2" x14ac:dyDescent="0.35">
      <c r="A6" s="9"/>
      <c r="B6" s="9" t="s">
        <v>1</v>
      </c>
      <c r="C6" s="9"/>
      <c r="D6" s="11"/>
      <c r="E6" s="11"/>
      <c r="F6" s="7"/>
      <c r="G6" s="7"/>
      <c r="H6" s="7"/>
      <c r="I6" s="8"/>
      <c r="J6" s="8"/>
      <c r="K6" s="8"/>
      <c r="L6" s="8"/>
      <c r="M6" s="8"/>
    </row>
    <row r="7" spans="1:25" x14ac:dyDescent="0.3">
      <c r="B7" s="125"/>
      <c r="C7" s="125"/>
      <c r="D7" s="125"/>
      <c r="E7" s="125"/>
      <c r="F7" s="125"/>
      <c r="G7" s="125"/>
      <c r="H7" s="125"/>
      <c r="I7" s="125"/>
      <c r="J7" s="125"/>
      <c r="K7" s="125"/>
      <c r="L7" s="125"/>
      <c r="M7" s="125"/>
    </row>
    <row r="8" spans="1:25" x14ac:dyDescent="0.3">
      <c r="B8" s="125"/>
      <c r="C8" s="125"/>
      <c r="D8" s="125"/>
      <c r="E8" s="125"/>
      <c r="F8" s="125"/>
      <c r="G8" s="125"/>
      <c r="H8" s="125"/>
      <c r="I8" s="125"/>
      <c r="J8" s="125"/>
      <c r="K8" s="125"/>
      <c r="L8" s="125"/>
      <c r="M8" s="125"/>
    </row>
    <row r="9" spans="1:25" s="23" customFormat="1" ht="15.6" customHeight="1" x14ac:dyDescent="0.3">
      <c r="A9" s="4"/>
      <c r="B9" s="125"/>
      <c r="C9" s="125"/>
      <c r="D9" s="125"/>
      <c r="E9" s="125"/>
      <c r="F9" s="125"/>
      <c r="G9" s="125"/>
      <c r="H9" s="125"/>
      <c r="I9" s="125"/>
      <c r="J9" s="125"/>
      <c r="K9" s="125"/>
      <c r="L9" s="125"/>
      <c r="M9" s="125"/>
      <c r="N9" s="24"/>
      <c r="O9" s="24"/>
      <c r="P9" s="24"/>
      <c r="Q9" s="24"/>
      <c r="R9" s="24"/>
      <c r="S9" s="24"/>
      <c r="T9" s="24"/>
      <c r="U9" s="24"/>
      <c r="V9" s="24"/>
      <c r="W9" s="24"/>
      <c r="X9" s="24"/>
      <c r="Y9" s="24"/>
    </row>
    <row r="10" spans="1:25" x14ac:dyDescent="0.3">
      <c r="A10" s="12" t="s">
        <v>2</v>
      </c>
      <c r="B10" s="133" t="s">
        <v>140</v>
      </c>
      <c r="C10" s="133"/>
      <c r="D10" s="133"/>
      <c r="E10" s="133"/>
      <c r="F10" s="133"/>
      <c r="G10" s="133"/>
      <c r="H10" s="133"/>
      <c r="I10" s="133"/>
      <c r="J10" s="133"/>
      <c r="K10" s="133"/>
      <c r="L10" s="21"/>
      <c r="M10" s="21"/>
    </row>
    <row r="11" spans="1:25" ht="16.2" x14ac:dyDescent="0.35">
      <c r="A11" s="9"/>
      <c r="B11" s="9" t="s">
        <v>1</v>
      </c>
      <c r="C11" s="9"/>
      <c r="D11" s="11"/>
      <c r="E11" s="11"/>
      <c r="F11" s="7"/>
      <c r="G11" s="7"/>
      <c r="H11" s="7"/>
      <c r="I11" s="8"/>
      <c r="J11" s="8"/>
      <c r="K11" s="8"/>
      <c r="L11" s="8"/>
      <c r="M11" s="8"/>
    </row>
    <row r="12" spans="1:25" s="23" customFormat="1" x14ac:dyDescent="0.3">
      <c r="A12" s="4"/>
      <c r="B12" s="125"/>
      <c r="C12" s="125"/>
      <c r="D12" s="125"/>
      <c r="E12" s="125"/>
      <c r="F12" s="125"/>
      <c r="G12" s="125"/>
      <c r="H12" s="125"/>
      <c r="I12" s="125"/>
      <c r="J12" s="125"/>
      <c r="K12" s="125"/>
      <c r="L12" s="125"/>
      <c r="M12" s="125"/>
      <c r="N12" s="24"/>
      <c r="O12" s="24"/>
      <c r="P12" s="24"/>
      <c r="Q12" s="24"/>
      <c r="R12" s="24"/>
      <c r="S12" s="24"/>
      <c r="T12" s="24"/>
      <c r="U12" s="24"/>
      <c r="V12" s="24"/>
      <c r="W12" s="24"/>
      <c r="X12" s="24"/>
      <c r="Y12" s="24"/>
    </row>
    <row r="13" spans="1:25" s="23" customFormat="1" x14ac:dyDescent="0.3">
      <c r="A13" s="4"/>
      <c r="B13" s="125"/>
      <c r="C13" s="125"/>
      <c r="D13" s="125"/>
      <c r="E13" s="125"/>
      <c r="F13" s="125"/>
      <c r="G13" s="125"/>
      <c r="H13" s="125"/>
      <c r="I13" s="125"/>
      <c r="J13" s="125"/>
      <c r="K13" s="125"/>
      <c r="L13" s="125"/>
      <c r="M13" s="125"/>
      <c r="N13" s="24"/>
      <c r="O13" s="24"/>
      <c r="P13" s="24"/>
      <c r="Q13" s="24"/>
      <c r="R13" s="24"/>
      <c r="S13" s="24"/>
      <c r="T13" s="24"/>
      <c r="U13" s="24"/>
      <c r="V13" s="24"/>
      <c r="W13" s="24"/>
      <c r="X13" s="24"/>
      <c r="Y13" s="24"/>
    </row>
    <row r="14" spans="1:25" customFormat="1" x14ac:dyDescent="0.3">
      <c r="A14" s="4"/>
      <c r="B14" s="125"/>
      <c r="C14" s="125"/>
      <c r="D14" s="125"/>
      <c r="E14" s="125"/>
      <c r="F14" s="125"/>
      <c r="G14" s="125"/>
      <c r="H14" s="125"/>
      <c r="I14" s="125"/>
      <c r="J14" s="125"/>
      <c r="K14" s="125"/>
      <c r="L14" s="125"/>
      <c r="M14" s="125"/>
    </row>
    <row r="15" spans="1:25" x14ac:dyDescent="0.3">
      <c r="A15" s="5" t="s">
        <v>141</v>
      </c>
      <c r="B15" s="17"/>
      <c r="C15" s="17"/>
      <c r="D15" s="17"/>
      <c r="E15" s="18"/>
      <c r="F15" s="18"/>
      <c r="G15" s="5"/>
      <c r="H15" s="5"/>
      <c r="I15" s="5"/>
      <c r="J15" s="5"/>
      <c r="K15" s="5"/>
      <c r="L15" s="5"/>
      <c r="M15" s="8"/>
    </row>
    <row r="16" spans="1:25" x14ac:dyDescent="0.3">
      <c r="A16" s="5"/>
      <c r="B16" s="17"/>
      <c r="C16" s="17"/>
      <c r="D16" s="17"/>
      <c r="E16" s="18"/>
      <c r="F16" s="18"/>
      <c r="G16" s="5"/>
      <c r="H16" s="5"/>
      <c r="I16" s="5"/>
      <c r="J16" s="5"/>
      <c r="K16" s="5"/>
      <c r="L16" s="5"/>
      <c r="M16" s="8"/>
    </row>
    <row r="17" spans="1:13" x14ac:dyDescent="0.3">
      <c r="A17" s="13" t="s">
        <v>142</v>
      </c>
      <c r="B17" s="17"/>
      <c r="C17" s="17"/>
      <c r="D17" s="17"/>
      <c r="E17" s="18"/>
      <c r="F17" s="18"/>
      <c r="G17" s="5"/>
      <c r="H17" s="5"/>
      <c r="I17" s="5"/>
      <c r="J17" s="59" t="s">
        <v>146</v>
      </c>
      <c r="K17" s="57">
        <v>800</v>
      </c>
      <c r="L17" s="57" t="s">
        <v>145</v>
      </c>
      <c r="M17" s="57">
        <v>200</v>
      </c>
    </row>
    <row r="18" spans="1:13" x14ac:dyDescent="0.3">
      <c r="A18" s="13" t="s">
        <v>143</v>
      </c>
      <c r="B18" s="17"/>
      <c r="C18" s="17"/>
      <c r="D18" s="17"/>
      <c r="E18" s="18"/>
      <c r="F18" s="18"/>
      <c r="G18" s="5"/>
      <c r="H18" s="5"/>
      <c r="I18" s="5"/>
      <c r="J18" s="59" t="s">
        <v>147</v>
      </c>
      <c r="K18" s="113">
        <v>3.5000000000000003E-2</v>
      </c>
      <c r="L18" s="5"/>
      <c r="M18" s="8"/>
    </row>
    <row r="19" spans="1:13" x14ac:dyDescent="0.3">
      <c r="A19" s="13" t="s">
        <v>245</v>
      </c>
      <c r="B19" s="17"/>
      <c r="C19" s="17"/>
      <c r="D19" s="17"/>
      <c r="E19" s="18"/>
      <c r="F19" s="18"/>
      <c r="G19" s="5"/>
      <c r="H19" s="5"/>
      <c r="I19" s="5"/>
      <c r="J19" s="96" t="s">
        <v>246</v>
      </c>
      <c r="K19" s="97">
        <v>0.15</v>
      </c>
      <c r="L19" s="5"/>
      <c r="M19" s="8"/>
    </row>
    <row r="20" spans="1:13" x14ac:dyDescent="0.3">
      <c r="A20" s="115" t="s">
        <v>144</v>
      </c>
      <c r="B20" s="17"/>
      <c r="C20" s="17"/>
      <c r="D20" s="17"/>
      <c r="E20" s="18"/>
      <c r="F20" s="18"/>
      <c r="G20" s="5"/>
      <c r="H20" s="5"/>
      <c r="I20" s="5"/>
      <c r="J20" s="158" t="s">
        <v>148</v>
      </c>
      <c r="K20" s="160">
        <v>2</v>
      </c>
      <c r="L20" s="162" t="s">
        <v>214</v>
      </c>
      <c r="M20" s="163"/>
    </row>
    <row r="21" spans="1:13" x14ac:dyDescent="0.3">
      <c r="A21" s="5"/>
      <c r="B21" s="17"/>
      <c r="C21" s="17"/>
      <c r="D21" s="17"/>
      <c r="E21" s="18"/>
      <c r="F21" s="18"/>
      <c r="G21" s="5"/>
      <c r="H21" s="5"/>
      <c r="I21" s="5"/>
      <c r="J21" s="159"/>
      <c r="K21" s="161"/>
      <c r="L21" s="164"/>
      <c r="M21" s="165"/>
    </row>
    <row r="22" spans="1:13" ht="15.6" customHeight="1" x14ac:dyDescent="0.3">
      <c r="A22" s="5"/>
      <c r="B22" s="166" t="s">
        <v>149</v>
      </c>
      <c r="C22" s="167"/>
      <c r="D22" s="142" t="s">
        <v>10</v>
      </c>
      <c r="E22" s="18"/>
      <c r="F22" s="18"/>
      <c r="G22" s="5"/>
      <c r="H22" s="5"/>
      <c r="I22" s="5"/>
      <c r="J22" s="5"/>
      <c r="K22" s="5"/>
      <c r="L22" s="5"/>
      <c r="M22" s="8"/>
    </row>
    <row r="23" spans="1:13" x14ac:dyDescent="0.3">
      <c r="A23" s="5"/>
      <c r="B23" s="168"/>
      <c r="C23" s="169"/>
      <c r="D23" s="142"/>
      <c r="E23" s="18"/>
      <c r="F23" s="18"/>
      <c r="G23" s="5"/>
      <c r="H23" s="5"/>
      <c r="I23" s="5"/>
      <c r="J23" s="5"/>
      <c r="K23" s="5"/>
      <c r="L23" s="5"/>
      <c r="M23" s="8"/>
    </row>
    <row r="24" spans="1:13" x14ac:dyDescent="0.3">
      <c r="A24" s="5"/>
      <c r="B24" s="156">
        <v>100</v>
      </c>
      <c r="C24" s="157"/>
      <c r="D24" s="60">
        <v>0.91349999999999998</v>
      </c>
      <c r="E24" s="18"/>
      <c r="F24" s="18"/>
      <c r="G24" s="5"/>
      <c r="H24" s="5"/>
      <c r="I24" s="5"/>
      <c r="J24" s="5"/>
      <c r="K24" s="5"/>
      <c r="L24" s="5"/>
      <c r="M24" s="8"/>
    </row>
    <row r="25" spans="1:13" x14ac:dyDescent="0.3">
      <c r="A25" s="5"/>
      <c r="B25" s="156">
        <v>225</v>
      </c>
      <c r="C25" s="157"/>
      <c r="D25" s="60">
        <v>1.8499999999999999E-2</v>
      </c>
      <c r="E25" s="18"/>
      <c r="F25" s="18"/>
      <c r="G25" s="5"/>
      <c r="H25" s="5"/>
      <c r="I25" s="5"/>
      <c r="J25" s="5"/>
      <c r="K25" s="5"/>
      <c r="L25" s="5"/>
      <c r="M25" s="8"/>
    </row>
    <row r="26" spans="1:13" x14ac:dyDescent="0.3">
      <c r="A26" s="5"/>
      <c r="B26" s="156">
        <v>275</v>
      </c>
      <c r="C26" s="157"/>
      <c r="D26" s="60">
        <v>1.6E-2</v>
      </c>
      <c r="E26" s="18"/>
      <c r="F26" s="18"/>
      <c r="G26" s="5"/>
      <c r="H26" s="5"/>
      <c r="I26" s="5"/>
      <c r="J26" s="5"/>
      <c r="K26" s="5"/>
      <c r="L26" s="5"/>
      <c r="M26" s="8"/>
    </row>
    <row r="27" spans="1:13" x14ac:dyDescent="0.3">
      <c r="A27" s="5"/>
      <c r="B27" s="156">
        <v>350</v>
      </c>
      <c r="C27" s="157"/>
      <c r="D27" s="60">
        <v>1.35E-2</v>
      </c>
      <c r="E27" s="18"/>
      <c r="F27" s="18"/>
      <c r="G27" s="5"/>
      <c r="H27" s="5"/>
      <c r="I27" s="5"/>
      <c r="J27" s="5"/>
      <c r="K27" s="5"/>
      <c r="L27" s="5"/>
      <c r="M27" s="8"/>
    </row>
    <row r="28" spans="1:13" x14ac:dyDescent="0.3">
      <c r="A28" s="5"/>
      <c r="B28" s="156">
        <v>450</v>
      </c>
      <c r="C28" s="157"/>
      <c r="D28" s="60">
        <v>1.2500000000000001E-2</v>
      </c>
      <c r="E28" s="18"/>
      <c r="F28" s="18"/>
      <c r="G28" s="5"/>
      <c r="H28" s="5"/>
      <c r="I28" s="5"/>
      <c r="J28" s="5"/>
      <c r="K28" s="5"/>
      <c r="L28" s="5"/>
      <c r="M28" s="8"/>
    </row>
    <row r="29" spans="1:13" x14ac:dyDescent="0.3">
      <c r="A29" s="5"/>
      <c r="B29" s="156">
        <v>550</v>
      </c>
      <c r="C29" s="157"/>
      <c r="D29" s="60">
        <v>7.0000000000000001E-3</v>
      </c>
      <c r="E29" s="18"/>
      <c r="F29" s="18"/>
      <c r="G29" s="5"/>
      <c r="H29" s="5"/>
      <c r="I29" s="5"/>
      <c r="J29" s="5"/>
      <c r="K29" s="5"/>
      <c r="L29" s="5"/>
      <c r="M29" s="8"/>
    </row>
    <row r="30" spans="1:13" x14ac:dyDescent="0.3">
      <c r="A30" s="5"/>
      <c r="B30" s="156">
        <v>650</v>
      </c>
      <c r="C30" s="157"/>
      <c r="D30" s="60">
        <v>5.4999999999999997E-3</v>
      </c>
      <c r="E30" s="18"/>
      <c r="F30" s="18"/>
      <c r="G30" s="5"/>
      <c r="H30" s="5"/>
      <c r="I30" s="5"/>
      <c r="J30" s="5"/>
      <c r="K30" s="5"/>
      <c r="L30" s="5"/>
      <c r="M30" s="8"/>
    </row>
    <row r="31" spans="1:13" x14ac:dyDescent="0.3">
      <c r="A31" s="5"/>
      <c r="B31" s="156">
        <v>750</v>
      </c>
      <c r="C31" s="157"/>
      <c r="D31" s="60">
        <v>4.0000000000000001E-3</v>
      </c>
      <c r="E31" s="18"/>
      <c r="F31" s="18"/>
      <c r="G31" s="5"/>
      <c r="H31" s="5"/>
      <c r="I31" s="5"/>
      <c r="J31" s="5"/>
      <c r="K31" s="5"/>
      <c r="L31" s="5"/>
      <c r="M31" s="8"/>
    </row>
    <row r="32" spans="1:13" x14ac:dyDescent="0.3">
      <c r="A32" s="5"/>
      <c r="B32" s="156">
        <v>850</v>
      </c>
      <c r="C32" s="157"/>
      <c r="D32" s="60">
        <v>3.5000000000000001E-3</v>
      </c>
      <c r="E32" s="18"/>
      <c r="F32" s="18"/>
      <c r="G32" s="5"/>
      <c r="H32" s="5"/>
      <c r="I32" s="5"/>
      <c r="J32" s="5"/>
      <c r="K32" s="5"/>
      <c r="L32" s="5"/>
      <c r="M32" s="8"/>
    </row>
    <row r="33" spans="1:25" x14ac:dyDescent="0.3">
      <c r="A33" s="5"/>
      <c r="B33" s="156">
        <v>950</v>
      </c>
      <c r="C33" s="157"/>
      <c r="D33" s="60">
        <v>6.0000000000000001E-3</v>
      </c>
      <c r="E33" s="18"/>
      <c r="F33" s="18"/>
      <c r="G33" s="5"/>
      <c r="H33" s="5"/>
      <c r="I33" s="5"/>
      <c r="J33" s="5"/>
      <c r="K33" s="5"/>
      <c r="L33" s="5"/>
      <c r="M33" s="8"/>
    </row>
    <row r="34" spans="1:25" x14ac:dyDescent="0.3">
      <c r="A34" s="5"/>
      <c r="B34" s="17"/>
      <c r="C34" s="17"/>
      <c r="D34" s="17"/>
      <c r="E34" s="18"/>
      <c r="F34" s="18"/>
      <c r="G34" s="5"/>
      <c r="H34" s="5"/>
      <c r="I34" s="5"/>
      <c r="J34" s="5"/>
      <c r="K34" s="5"/>
      <c r="L34" s="5"/>
      <c r="M34" s="8"/>
    </row>
    <row r="35" spans="1:25" x14ac:dyDescent="0.3">
      <c r="A35" s="5" t="s">
        <v>150</v>
      </c>
      <c r="B35" s="17"/>
      <c r="C35" s="17"/>
      <c r="D35" s="17"/>
      <c r="E35" s="18"/>
      <c r="F35" s="18"/>
      <c r="G35" s="5"/>
      <c r="H35" s="5"/>
      <c r="I35" s="5"/>
      <c r="J35" s="59" t="s">
        <v>60</v>
      </c>
      <c r="K35" s="84">
        <v>0.05</v>
      </c>
      <c r="L35" s="5"/>
      <c r="M35" s="8"/>
    </row>
    <row r="36" spans="1:25" x14ac:dyDescent="0.3">
      <c r="A36" s="5"/>
      <c r="B36" s="17"/>
      <c r="C36" s="17"/>
      <c r="D36" s="17"/>
      <c r="E36" s="18"/>
      <c r="F36" s="18"/>
      <c r="G36" s="5"/>
      <c r="H36" s="5"/>
      <c r="I36" s="5"/>
      <c r="J36" s="5"/>
      <c r="K36" s="5"/>
      <c r="L36" s="5"/>
      <c r="M36" s="8"/>
    </row>
    <row r="37" spans="1:25" x14ac:dyDescent="0.3">
      <c r="A37" s="12" t="s">
        <v>4</v>
      </c>
      <c r="B37" s="133" t="s">
        <v>247</v>
      </c>
      <c r="C37" s="133"/>
      <c r="D37" s="133"/>
      <c r="E37" s="133"/>
      <c r="F37" s="133"/>
      <c r="G37" s="133"/>
      <c r="H37" s="133"/>
      <c r="I37" s="133"/>
      <c r="J37" s="133"/>
      <c r="K37" s="133"/>
      <c r="L37" s="133"/>
      <c r="M37" s="133"/>
    </row>
    <row r="38" spans="1:25" s="26" customFormat="1" ht="16.2" x14ac:dyDescent="0.35">
      <c r="A38" s="9"/>
      <c r="B38" s="9" t="s">
        <v>1</v>
      </c>
      <c r="C38" s="9"/>
      <c r="D38" s="11"/>
      <c r="E38" s="11"/>
      <c r="F38" s="7"/>
      <c r="G38" s="7"/>
      <c r="H38" s="7"/>
      <c r="I38" s="8"/>
      <c r="J38" s="8"/>
      <c r="K38" s="8"/>
      <c r="L38" s="8"/>
      <c r="M38" s="8"/>
      <c r="N38" s="27"/>
      <c r="O38" s="27"/>
      <c r="P38" s="27"/>
      <c r="Q38" s="27"/>
      <c r="R38" s="27"/>
      <c r="S38" s="27"/>
      <c r="T38" s="27"/>
      <c r="U38" s="27"/>
      <c r="V38" s="27"/>
      <c r="W38" s="27"/>
      <c r="X38" s="27"/>
      <c r="Y38" s="27"/>
    </row>
    <row r="39" spans="1:25" s="26" customFormat="1" x14ac:dyDescent="0.3">
      <c r="A39" s="4"/>
      <c r="B39" s="4"/>
      <c r="C39" s="4"/>
      <c r="D39" s="4"/>
      <c r="E39" s="4"/>
      <c r="F39" s="4"/>
      <c r="G39" s="4"/>
      <c r="H39" s="4"/>
      <c r="I39" s="4"/>
      <c r="J39" s="4"/>
      <c r="K39" s="4"/>
      <c r="L39" s="4"/>
      <c r="M39" s="4"/>
      <c r="N39" s="27"/>
      <c r="O39" s="27"/>
      <c r="P39" s="27"/>
      <c r="Q39" s="27"/>
      <c r="R39" s="27"/>
      <c r="S39" s="27"/>
      <c r="T39" s="27"/>
      <c r="U39" s="27"/>
      <c r="V39" s="27"/>
      <c r="W39" s="27"/>
      <c r="X39" s="27"/>
      <c r="Y39" s="27"/>
    </row>
    <row r="40" spans="1:25" s="28" customFormat="1" ht="15.75" customHeight="1" x14ac:dyDescent="0.3">
      <c r="A40" s="4"/>
      <c r="B40" s="4"/>
      <c r="C40" s="4"/>
      <c r="D40" s="4"/>
      <c r="E40" s="4"/>
      <c r="F40" s="4"/>
      <c r="G40" s="4"/>
      <c r="H40" s="4"/>
      <c r="I40" s="4"/>
      <c r="J40" s="4"/>
      <c r="K40" s="4"/>
      <c r="L40" s="4"/>
      <c r="M40" s="4"/>
    </row>
    <row r="41" spans="1:25" s="28" customFormat="1" ht="15.75" customHeight="1" x14ac:dyDescent="0.3">
      <c r="A41" s="4"/>
      <c r="B41" s="4"/>
      <c r="C41" s="4"/>
      <c r="D41" s="4"/>
      <c r="E41" s="4"/>
      <c r="F41" s="4"/>
      <c r="G41" s="4"/>
      <c r="H41" s="4"/>
      <c r="I41" s="4"/>
      <c r="J41" s="4"/>
      <c r="K41" s="4"/>
      <c r="L41" s="4"/>
      <c r="M41" s="4"/>
    </row>
    <row r="42" spans="1:25" s="28" customFormat="1" ht="15.75" customHeight="1" x14ac:dyDescent="0.3">
      <c r="A42" s="12" t="s">
        <v>9</v>
      </c>
      <c r="B42" s="133" t="s">
        <v>151</v>
      </c>
      <c r="C42" s="133"/>
      <c r="D42" s="133"/>
      <c r="E42" s="133"/>
      <c r="F42" s="133"/>
      <c r="G42" s="133"/>
      <c r="H42" s="133"/>
      <c r="I42" s="133"/>
      <c r="J42" s="133"/>
      <c r="K42" s="133"/>
      <c r="L42" s="133"/>
      <c r="M42" s="133"/>
    </row>
    <row r="43" spans="1:25" s="28" customFormat="1" ht="15.75" customHeight="1" x14ac:dyDescent="0.35">
      <c r="A43" s="9"/>
      <c r="B43" s="9" t="s">
        <v>1</v>
      </c>
      <c r="C43" s="9"/>
      <c r="D43" s="11"/>
      <c r="E43" s="11"/>
      <c r="F43" s="7"/>
      <c r="G43" s="7"/>
      <c r="H43" s="7"/>
      <c r="I43" s="8"/>
      <c r="J43" s="8"/>
      <c r="K43" s="8"/>
      <c r="L43" s="8"/>
      <c r="M43" s="8"/>
    </row>
    <row r="44" spans="1:25" s="28" customFormat="1" ht="15.75" customHeight="1" x14ac:dyDescent="0.3">
      <c r="A44" s="4"/>
      <c r="B44" s="125"/>
      <c r="C44" s="125"/>
      <c r="D44" s="125"/>
      <c r="E44" s="125"/>
      <c r="F44" s="125"/>
      <c r="G44" s="125"/>
      <c r="H44" s="125"/>
      <c r="I44" s="125"/>
      <c r="J44" s="125"/>
      <c r="K44" s="125"/>
      <c r="L44" s="125"/>
      <c r="M44" s="125"/>
    </row>
    <row r="45" spans="1:25" s="28" customFormat="1" ht="15.75" customHeight="1" x14ac:dyDescent="0.3">
      <c r="A45" s="4"/>
      <c r="B45" s="125"/>
      <c r="C45" s="125"/>
      <c r="D45" s="125"/>
      <c r="E45" s="125"/>
      <c r="F45" s="125"/>
      <c r="G45" s="125"/>
      <c r="H45" s="125"/>
      <c r="I45" s="125"/>
      <c r="J45" s="125"/>
      <c r="K45" s="125"/>
      <c r="L45" s="125"/>
      <c r="M45" s="125"/>
    </row>
    <row r="46" spans="1:25" s="28" customFormat="1" ht="15.75" customHeight="1" x14ac:dyDescent="0.3">
      <c r="A46" s="4"/>
      <c r="B46" s="125"/>
      <c r="C46" s="125"/>
      <c r="D46" s="125"/>
      <c r="E46" s="125"/>
      <c r="F46" s="125"/>
      <c r="G46" s="125"/>
      <c r="H46" s="125"/>
      <c r="I46" s="125"/>
      <c r="J46" s="125"/>
      <c r="K46" s="125"/>
      <c r="L46" s="125"/>
      <c r="M46" s="125"/>
      <c r="N46" s="29"/>
      <c r="O46" s="29"/>
      <c r="P46" s="29"/>
      <c r="Q46" s="29"/>
      <c r="R46" s="29"/>
      <c r="S46" s="29"/>
      <c r="T46" s="29"/>
      <c r="U46" s="29"/>
      <c r="V46" s="29"/>
      <c r="W46" s="29"/>
      <c r="X46" s="29"/>
      <c r="Y46" s="29"/>
    </row>
    <row r="47" spans="1:25" ht="15.75" customHeight="1" x14ac:dyDescent="0.3">
      <c r="A47" s="26"/>
      <c r="B47" s="26"/>
      <c r="C47" s="26"/>
      <c r="D47" s="26"/>
      <c r="E47" s="26"/>
      <c r="F47" s="26"/>
      <c r="G47" s="26"/>
      <c r="H47" s="26"/>
      <c r="I47" s="26"/>
      <c r="J47" s="26"/>
      <c r="K47" s="26"/>
      <c r="L47" s="26"/>
      <c r="M47" s="26"/>
    </row>
    <row r="48" spans="1:25" ht="15.75" customHeight="1" x14ac:dyDescent="0.3">
      <c r="A48" s="26"/>
      <c r="B48" s="26"/>
      <c r="C48" s="26"/>
      <c r="D48" s="26"/>
      <c r="E48" s="26"/>
      <c r="F48" s="26"/>
      <c r="G48" s="26"/>
      <c r="H48" s="26"/>
      <c r="I48" s="26"/>
      <c r="J48" s="26"/>
      <c r="K48" s="26"/>
      <c r="L48" s="26"/>
      <c r="M48" s="26"/>
    </row>
    <row r="49" ht="15.75" customHeight="1" x14ac:dyDescent="0.3"/>
    <row r="50" ht="15.75" customHeight="1" x14ac:dyDescent="0.3"/>
    <row r="51" ht="15.75" customHeight="1" x14ac:dyDescent="0.3"/>
    <row r="52" ht="15.75" customHeight="1" x14ac:dyDescent="0.3"/>
  </sheetData>
  <mergeCells count="23">
    <mergeCell ref="B31:C31"/>
    <mergeCell ref="B32:C32"/>
    <mergeCell ref="B28:C28"/>
    <mergeCell ref="B29:C29"/>
    <mergeCell ref="B22:C23"/>
    <mergeCell ref="B24:C24"/>
    <mergeCell ref="B30:C30"/>
    <mergeCell ref="B44:M46"/>
    <mergeCell ref="B42:M42"/>
    <mergeCell ref="B5:M5"/>
    <mergeCell ref="B37:M37"/>
    <mergeCell ref="A3:M3"/>
    <mergeCell ref="B10:K10"/>
    <mergeCell ref="B7:M9"/>
    <mergeCell ref="B12:M14"/>
    <mergeCell ref="D22:D23"/>
    <mergeCell ref="B33:C33"/>
    <mergeCell ref="J20:J21"/>
    <mergeCell ref="K20:K21"/>
    <mergeCell ref="L20:M21"/>
    <mergeCell ref="B25:C25"/>
    <mergeCell ref="B26:C26"/>
    <mergeCell ref="B27:C2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3</vt:i4>
      </vt:variant>
    </vt:vector>
  </HeadingPairs>
  <TitlesOfParts>
    <vt:vector size="17" baseType="lpstr">
      <vt:lpstr>Q1</vt:lpstr>
      <vt:lpstr>Q2</vt:lpstr>
      <vt:lpstr>Q3</vt:lpstr>
      <vt:lpstr>Q4</vt:lpstr>
      <vt:lpstr>Q5</vt:lpstr>
      <vt:lpstr>Q6</vt:lpstr>
      <vt:lpstr>Q7</vt:lpstr>
      <vt:lpstr>Q8</vt:lpstr>
      <vt:lpstr>Q9</vt:lpstr>
      <vt:lpstr>Q10</vt:lpstr>
      <vt:lpstr>Q11</vt:lpstr>
      <vt:lpstr>Q12</vt:lpstr>
      <vt:lpstr>Q13</vt:lpstr>
      <vt:lpstr>Sheet2</vt:lpstr>
      <vt:lpstr>attach2</vt:lpstr>
      <vt:lpstr>ILF_Tab</vt:lpstr>
      <vt:lpstr>layer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2018-12-31T14:01:19Z</cp:lastPrinted>
  <dcterms:created xsi:type="dcterms:W3CDTF">2016-11-07T18:30:57Z</dcterms:created>
  <dcterms:modified xsi:type="dcterms:W3CDTF">2023-08-21T19:16:58Z</dcterms:modified>
</cp:coreProperties>
</file>