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Q:\Aleshia\Fall 2022 solutions\"/>
    </mc:Choice>
  </mc:AlternateContent>
  <xr:revisionPtr revIDLastSave="0" documentId="8_{20F177C1-FC81-41F5-8ABB-61328F25AA22}" xr6:coauthVersionLast="47" xr6:coauthVersionMax="47" xr10:uidLastSave="{00000000-0000-0000-0000-000000000000}"/>
  <bookViews>
    <workbookView xWindow="31440" yWindow="405" windowWidth="17280" windowHeight="8970" xr2:uid="{C07898F5-957A-464F-B391-953F272D2490}"/>
  </bookViews>
  <sheets>
    <sheet name="GC-2 Calc" sheetId="1" r:id="rId1"/>
  </sheets>
  <externalReferences>
    <externalReference r:id="rId2"/>
    <externalReference r:id="rId3"/>
    <externalReference r:id="rId4"/>
    <externalReference r:id="rId5"/>
  </externalReferences>
  <definedNames>
    <definedName name="\Z">#REF!</definedName>
    <definedName name="\Za">#REF!</definedName>
    <definedName name="__123Graph_BCHART91a" hidden="1">[1]Input!#REF!</definedName>
    <definedName name="_Fill" hidden="1">#REF!</definedName>
    <definedName name="_IV100000">#REF!</definedName>
    <definedName name="_max8">#REF!</definedName>
    <definedName name="_min8">#REF!</definedName>
    <definedName name="_V122544">#REF!</definedName>
    <definedName name="Base">#REF!</definedName>
    <definedName name="chicago">'[2]SZ-1-2013 (MH)'!$B$9:$B$16</definedName>
    <definedName name="CLIFR">#REF!</definedName>
    <definedName name="CognitiveLevels">'[3]syllabus list'!$C$159:$C$162</definedName>
    <definedName name="cycle">#REF!</definedName>
    <definedName name="cycle3">#REF!</definedName>
    <definedName name="Cycle5">#REF!</definedName>
    <definedName name="CycleTable">#REF!</definedName>
    <definedName name="DATE">#REF!</definedName>
    <definedName name="DELETE_RANGE">#REF!</definedName>
    <definedName name="ERR">#REF!</definedName>
    <definedName name="EXTRA_TESTS">#REF!</definedName>
    <definedName name="GETDATA">#REF!</definedName>
    <definedName name="GOV10YBO">#REF!</definedName>
    <definedName name="GOV15YBO">#REF!</definedName>
    <definedName name="GOV1YBO">#REF!</definedName>
    <definedName name="GOV20YBO">#REF!</definedName>
    <definedName name="GOV2YBO">#REF!</definedName>
    <definedName name="GOV3YBO">#REF!</definedName>
    <definedName name="GOV4YBO">#REF!</definedName>
    <definedName name="GOV5YBO">#REF!</definedName>
    <definedName name="GOV7YBO">#REF!</definedName>
    <definedName name="INPUT1">#REF!</definedName>
    <definedName name="INPUT1_CODE">#REF!</definedName>
    <definedName name="INPUT1_ID">#REF!</definedName>
    <definedName name="INPUT1_PASSWORD">#REF!</definedName>
    <definedName name="INPUT1_VALN_DAT">#REF!</definedName>
    <definedName name="INTQ">#REF!</definedName>
    <definedName name="INTR">#REF!</definedName>
    <definedName name="INVERTED_TEST15">#REF!</definedName>
    <definedName name="INVERTED_TEST1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ngMax">#REF!</definedName>
    <definedName name="LongMaxAdj">#REF!</definedName>
    <definedName name="LongMaxAdjRate">#REF!</definedName>
    <definedName name="LongMaxMA">#REF!</definedName>
    <definedName name="LongMaxRange">#REF!</definedName>
    <definedName name="LongMin">#REF!</definedName>
    <definedName name="LongMinAdj">#REF!</definedName>
    <definedName name="LongMinAdjRate">#REF!</definedName>
    <definedName name="LongMinMA">#REF!</definedName>
    <definedName name="LongMinRange">#REF!</definedName>
    <definedName name="LongTermWeight">#REF!</definedName>
    <definedName name="MAXIMUM_RATE">#REF!</definedName>
    <definedName name="MaxRate">#REF!</definedName>
    <definedName name="MINIMUM_RATE">#REF!</definedName>
    <definedName name="MinRate">#REF!</definedName>
    <definedName name="P_S_RESULT">#REF!</definedName>
    <definedName name="PRESCRIB_TEST17">#REF!</definedName>
    <definedName name="PRESCRIB_TEST18">#REF!</definedName>
    <definedName name="PRESCRIB_TEST19">#REF!</definedName>
    <definedName name="PRESCRIB_TEST20">#REF!</definedName>
    <definedName name="PRINT_IND">#REF!</definedName>
    <definedName name="PRINT_NOW">#REF!</definedName>
    <definedName name="PRINT_SELECTION">#REF!</definedName>
    <definedName name="PrintRate">#REF!</definedName>
    <definedName name="PRNT_SPOT_RATES">#REF!</definedName>
    <definedName name="PRT_ALL_TESTS">#REF!</definedName>
    <definedName name="PRT_INDICATORS">#REF!</definedName>
    <definedName name="PRT_INVERTED">#REF!</definedName>
    <definedName name="PRT_NOTHING">#REF!</definedName>
    <definedName name="PRT_PRESCRIBED">#REF!</definedName>
    <definedName name="PRT_REGULAR">#REF!</definedName>
    <definedName name="PRT_SELECT_ALL">#REF!</definedName>
    <definedName name="PRT_SELECTIONS">#REF!</definedName>
    <definedName name="PRT_SPOT_RATES">#REF!</definedName>
    <definedName name="Q_sources" hidden="1">#REF!</definedName>
    <definedName name="RateTable">#REF!</definedName>
    <definedName name="RegTable">#REF!</definedName>
    <definedName name="REGULAR_TEST1">#REF!</definedName>
    <definedName name="REGULAR_TEST10">#REF!</definedName>
    <definedName name="REGULAR_TEST11">#REF!</definedName>
    <definedName name="REGULAR_TEST12">#REF!</definedName>
    <definedName name="REGULAR_TEST13">#REF!</definedName>
    <definedName name="REGULAR_TEST14">#REF!</definedName>
    <definedName name="REGULAR_TEST2">#REF!</definedName>
    <definedName name="REGULAR_TEST3">#REF!</definedName>
    <definedName name="REGULAR_TEST4">#REF!</definedName>
    <definedName name="REGULAR_TEST5">#REF!</definedName>
    <definedName name="REGULAR_TEST6">#REF!</definedName>
    <definedName name="REGULAR_TEST7">#REF!</definedName>
    <definedName name="REGULAR_TEST8">#REF!</definedName>
    <definedName name="REGULAR_TEST9">#REF!</definedName>
    <definedName name="ScenTable">#REF!</definedName>
    <definedName name="SETDATE">#REF!</definedName>
    <definedName name="ShortMax">#REF!</definedName>
    <definedName name="ShortMaxAdj">#REF!</definedName>
    <definedName name="ShortMaxAdjRate">#REF!</definedName>
    <definedName name="ShortMaxMA">#REF!</definedName>
    <definedName name="ShortMaxRange">#REF!</definedName>
    <definedName name="ShortMin">#REF!</definedName>
    <definedName name="ShortMinAdj">#REF!</definedName>
    <definedName name="ShortMinAdjRate">#REF!</definedName>
    <definedName name="ShortMinMA">#REF!</definedName>
    <definedName name="ShortMinRange">#REF!</definedName>
    <definedName name="ShortTermWeight">#REF!</definedName>
    <definedName name="ST_Med">'[4]Input - Entrée de données'!#REF!</definedName>
    <definedName name="Step">#REF!</definedName>
    <definedName name="StepTable">#REF!</definedName>
    <definedName name="SyllabusListing">'[3]syllabus list'!$D$4:$D$137</definedName>
    <definedName name="TBILL1M">#REF!</definedName>
    <definedName name="TBILL2M">#REF!</definedName>
    <definedName name="TBILL3M">#REF!</definedName>
    <definedName name="TBILL6M">#REF!</definedName>
    <definedName name="TEST_10_INCR">#REF!</definedName>
    <definedName name="TEST_11_DECR">#REF!</definedName>
    <definedName name="TEST_17_INV_">#REF!</definedName>
    <definedName name="TEST_17_STEEP_">#REF!</definedName>
    <definedName name="TEST_3_CHGE">#REF!</definedName>
    <definedName name="TEST_4_INCR">#REF!</definedName>
    <definedName name="TEST_6_INCREASE">#REF!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ITLE1">#REF!</definedName>
    <definedName name="TITLE10">#REF!</definedName>
    <definedName name="TITLE11">#REF!</definedName>
    <definedName name="TITLE16">#REF!</definedName>
    <definedName name="TITLE17">#REF!</definedName>
    <definedName name="TITLE18">#REF!</definedName>
    <definedName name="TITLE2">#REF!</definedName>
    <definedName name="TITLE21">#REF!</definedName>
    <definedName name="TITLE3">#REF!</definedName>
    <definedName name="TITLE4">#REF!</definedName>
    <definedName name="TITLE5">#REF!</definedName>
    <definedName name="TITLE6">#REF!</definedName>
    <definedName name="TITLE8">#REF!</definedName>
    <definedName name="TITLE9">#REF!</definedName>
    <definedName name="VALN_DATE">#REF!</definedName>
    <definedName name="VALUATION_DATE">#REF!</definedName>
    <definedName name="Yield01">#REF!</definedName>
    <definedName name="Yield02">#REF!</definedName>
    <definedName name="Yield03">#REF!</definedName>
    <definedName name="Yield04">#REF!</definedName>
    <definedName name="Yield05">#REF!</definedName>
    <definedName name="Yield06">#REF!</definedName>
    <definedName name="Yield07">#REF!</definedName>
    <definedName name="Yield08">#REF!</definedName>
    <definedName name="Yield09">#REF!</definedName>
    <definedName name="Yield10">#REF!</definedName>
    <definedName name="Yield11">#REF!</definedName>
    <definedName name="Yield12">#REF!</definedName>
    <definedName name="Yield13">#REF!</definedName>
    <definedName name="Yield14">#REF!</definedName>
    <definedName name="Yield15">#REF!</definedName>
    <definedName name="Yield16">#REF!</definedName>
    <definedName name="Yield17">#REF!</definedName>
    <definedName name="Yield18">#REF!</definedName>
    <definedName name="Yield19">#REF!</definedName>
    <definedName name="Yield20">#REF!</definedName>
    <definedName name="YieldCur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D42" i="1" s="1"/>
  <c r="E38" i="1"/>
  <c r="F38" i="1" s="1"/>
  <c r="G38" i="1" s="1"/>
  <c r="H38" i="1" s="1"/>
  <c r="I38" i="1" s="1"/>
  <c r="J38" i="1" s="1"/>
  <c r="K38" i="1" s="1"/>
  <c r="L38" i="1" s="1"/>
  <c r="M38" i="1" s="1"/>
  <c r="E31" i="1"/>
  <c r="F31" i="1" s="1"/>
  <c r="G31" i="1" s="1"/>
  <c r="H31" i="1" s="1"/>
  <c r="I31" i="1" s="1"/>
  <c r="J31" i="1" s="1"/>
  <c r="K31" i="1" s="1"/>
  <c r="L31" i="1" s="1"/>
  <c r="M31" i="1" s="1"/>
  <c r="D28" i="1"/>
  <c r="D30" i="1" s="1"/>
  <c r="E27" i="1"/>
  <c r="E28" i="1" s="1"/>
  <c r="D23" i="1"/>
  <c r="E29" i="1" s="1"/>
  <c r="F29" i="1" s="1"/>
  <c r="G29" i="1" s="1"/>
  <c r="H29" i="1" s="1"/>
  <c r="I29" i="1" s="1"/>
  <c r="J29" i="1" s="1"/>
  <c r="K29" i="1" s="1"/>
  <c r="L29" i="1" s="1"/>
  <c r="M29" i="1" s="1"/>
  <c r="F27" i="1" l="1"/>
  <c r="F28" i="1" s="1"/>
  <c r="F30" i="1" s="1"/>
  <c r="E30" i="1"/>
  <c r="D41" i="1"/>
  <c r="G27" i="1" l="1"/>
  <c r="G28" i="1" s="1"/>
  <c r="G30" i="1" s="1"/>
  <c r="H27" i="1" l="1"/>
  <c r="I27" i="1" s="1"/>
  <c r="H28" i="1" l="1"/>
  <c r="H30" i="1" s="1"/>
  <c r="I28" i="1"/>
  <c r="I30" i="1" s="1"/>
  <c r="J27" i="1"/>
  <c r="J28" i="1" l="1"/>
  <c r="J30" i="1" s="1"/>
  <c r="K27" i="1"/>
  <c r="K28" i="1" l="1"/>
  <c r="K30" i="1" s="1"/>
  <c r="L27" i="1"/>
  <c r="L28" i="1" l="1"/>
  <c r="L30" i="1" s="1"/>
  <c r="E32" i="1" s="1"/>
  <c r="E33" i="1" s="1"/>
  <c r="E34" i="1" s="1"/>
  <c r="M27" i="1"/>
  <c r="M28" i="1" s="1"/>
  <c r="M30" i="1" s="1"/>
  <c r="K32" i="1" l="1"/>
  <c r="K33" i="1" s="1"/>
  <c r="K34" i="1" s="1"/>
  <c r="H32" i="1"/>
  <c r="H33" i="1" s="1"/>
  <c r="H34" i="1" s="1"/>
  <c r="G32" i="1"/>
  <c r="G33" i="1" s="1"/>
  <c r="G34" i="1" s="1"/>
  <c r="D32" i="1"/>
  <c r="D33" i="1" s="1"/>
  <c r="D34" i="1" s="1"/>
  <c r="D43" i="1" s="1"/>
  <c r="F32" i="1"/>
  <c r="F33" i="1" s="1"/>
  <c r="F34" i="1" s="1"/>
  <c r="I32" i="1"/>
  <c r="I33" i="1" s="1"/>
  <c r="I34" i="1" s="1"/>
  <c r="J32" i="1"/>
  <c r="J33" i="1" s="1"/>
  <c r="J34" i="1" s="1"/>
  <c r="M33" i="1"/>
  <c r="M34" i="1" s="1"/>
  <c r="L32" i="1"/>
  <c r="L33" i="1" s="1"/>
  <c r="L34" i="1" s="1"/>
  <c r="D44" i="1" l="1"/>
  <c r="D45" i="1" l="1"/>
  <c r="E39" i="1"/>
  <c r="E40" i="1" l="1"/>
  <c r="E42" i="1" s="1"/>
  <c r="E41" i="1" l="1"/>
  <c r="E43" i="1" s="1"/>
  <c r="E44" i="1" s="1"/>
  <c r="F39" i="1" l="1"/>
  <c r="E45" i="1"/>
  <c r="F40" i="1" l="1"/>
  <c r="F42" i="1" s="1"/>
  <c r="F41" i="1" l="1"/>
  <c r="F43" i="1" s="1"/>
  <c r="F44" i="1" s="1"/>
  <c r="G39" i="1" l="1"/>
  <c r="F45" i="1"/>
  <c r="G40" i="1" l="1"/>
  <c r="G42" i="1" s="1"/>
  <c r="G41" i="1" l="1"/>
  <c r="G43" i="1" s="1"/>
  <c r="G44" i="1" s="1"/>
  <c r="H39" i="1" s="1"/>
  <c r="G45" i="1" l="1"/>
  <c r="H40" i="1"/>
  <c r="H42" i="1" s="1"/>
  <c r="H41" i="1" l="1"/>
  <c r="H43" i="1" s="1"/>
  <c r="H44" i="1" s="1"/>
  <c r="I39" i="1" l="1"/>
  <c r="H45" i="1"/>
  <c r="I40" i="1" l="1"/>
  <c r="I42" i="1" s="1"/>
  <c r="I41" i="1" l="1"/>
  <c r="I43" i="1" s="1"/>
  <c r="I44" i="1" s="1"/>
  <c r="J39" i="1" s="1"/>
  <c r="I45" i="1" l="1"/>
  <c r="J40" i="1"/>
  <c r="J42" i="1" s="1"/>
  <c r="J41" i="1" l="1"/>
  <c r="J43" i="1" s="1"/>
  <c r="J44" i="1" s="1"/>
  <c r="K39" i="1" l="1"/>
  <c r="J45" i="1"/>
  <c r="K40" i="1" l="1"/>
  <c r="K42" i="1" s="1"/>
  <c r="K41" i="1" l="1"/>
  <c r="K43" i="1" s="1"/>
  <c r="K44" i="1" s="1"/>
  <c r="L39" i="1" l="1"/>
  <c r="K45" i="1"/>
  <c r="L40" i="1" l="1"/>
  <c r="L42" i="1" s="1"/>
  <c r="L41" i="1" l="1"/>
  <c r="L43" i="1" s="1"/>
  <c r="L44" i="1" s="1"/>
  <c r="M39" i="1" l="1"/>
  <c r="L45" i="1"/>
  <c r="M40" i="1" l="1"/>
  <c r="M42" i="1" s="1"/>
  <c r="N42" i="1" s="1"/>
  <c r="M41" i="1" l="1"/>
  <c r="M43" i="1" s="1"/>
  <c r="N43" i="1" s="1"/>
  <c r="N45" i="1" s="1"/>
  <c r="M44" i="1" l="1"/>
  <c r="M45" i="1" s="1"/>
</calcChain>
</file>

<file path=xl/sharedStrings.xml><?xml version="1.0" encoding="utf-8"?>
<sst xmlns="http://schemas.openxmlformats.org/spreadsheetml/2006/main" count="38" uniqueCount="36">
  <si>
    <t>(c)</t>
  </si>
  <si>
    <t>AV expected annual growth rate</t>
  </si>
  <si>
    <t>Locked-in rate</t>
  </si>
  <si>
    <t>Annual Decrement</t>
  </si>
  <si>
    <t>t</t>
  </si>
  <si>
    <t>Face Amount</t>
  </si>
  <si>
    <t>AV</t>
  </si>
  <si>
    <t>Death Benefit</t>
  </si>
  <si>
    <t>tPx</t>
  </si>
  <si>
    <t>Current Service</t>
  </si>
  <si>
    <t>Discount factor</t>
  </si>
  <si>
    <t>Future Service</t>
  </si>
  <si>
    <t>Current Service + Future Service</t>
  </si>
  <si>
    <t>CSM amortization factor</t>
  </si>
  <si>
    <t>Opening CSM</t>
  </si>
  <si>
    <t>CSM interest accretion</t>
  </si>
  <si>
    <t>CSM with interest accretion</t>
  </si>
  <si>
    <t>Insurance Finance Expense</t>
  </si>
  <si>
    <t>CSM amortized</t>
  </si>
  <si>
    <t>Ending CSM</t>
  </si>
  <si>
    <t>Profit realized</t>
  </si>
  <si>
    <t>You are given the following information for a 10-year Universal Life (UL) product:</t>
  </si>
  <si>
    <t>• The death benefit is the face amount plus the account value
• The contract qualifies as a contract without direct participating features
• Coverage units are not discounted</t>
  </si>
  <si>
    <t>You are given the following assumptions:</t>
  </si>
  <si>
    <t>Annual decrement (lapse and death combined, all at year end)</t>
  </si>
  <si>
    <t>Locked-in rate at initial recognition</t>
  </si>
  <si>
    <t>Face amount</t>
  </si>
  <si>
    <t>Account value</t>
  </si>
  <si>
    <t>CSM at initial recognition</t>
  </si>
  <si>
    <t>4% each year</t>
  </si>
  <si>
    <t>3% flat for all years</t>
  </si>
  <si>
    <t>Initial value of 400, expected growth rate of 5%</t>
  </si>
  <si>
    <t>Assumptions</t>
  </si>
  <si>
    <t>Calculate the Contractual Service Margin balance over the 10-year period.</t>
  </si>
  <si>
    <t>Commentary on Question</t>
  </si>
  <si>
    <t xml:space="preserve">Candidates generally did well on this part of the question.  Most candidates were able to calculate the CSM run off. Common mistakes including not decrementing properly and not including CSM interest accretion in CSM amortization.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</si>
</sst>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5" x14ac:knownFonts="1">
    <font>
      <sz val="10"/>
      <name val="Arial"/>
    </font>
    <font>
      <sz val="10"/>
      <name val="Arial"/>
      <family val="2"/>
    </font>
    <font>
      <b/>
      <sz val="10"/>
      <name val="Arial"/>
      <family val="2"/>
    </font>
    <font>
      <sz val="10"/>
      <color theme="4"/>
      <name val="Arial"/>
      <family val="2"/>
    </font>
    <font>
      <i/>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1" fillId="0" borderId="0" xfId="0" applyFont="1"/>
    <xf numFmtId="9" fontId="1" fillId="0" borderId="0" xfId="0" applyNumberFormat="1" applyFont="1"/>
    <xf numFmtId="0" fontId="2" fillId="0" borderId="0" xfId="0" applyFont="1"/>
    <xf numFmtId="43" fontId="1" fillId="0" borderId="0" xfId="1" applyFont="1"/>
    <xf numFmtId="43" fontId="1" fillId="0" borderId="0" xfId="0" applyNumberFormat="1" applyFont="1"/>
    <xf numFmtId="9" fontId="1" fillId="0" borderId="0" xfId="2" applyFont="1"/>
    <xf numFmtId="165" fontId="1" fillId="0" borderId="0" xfId="2" applyNumberFormat="1" applyFont="1"/>
    <xf numFmtId="164" fontId="1" fillId="0" borderId="0" xfId="0" applyNumberFormat="1" applyFont="1"/>
    <xf numFmtId="9" fontId="0" fillId="0" borderId="0" xfId="0" applyNumberFormat="1"/>
    <xf numFmtId="0" fontId="3" fillId="0" borderId="0" xfId="0" applyFont="1"/>
    <xf numFmtId="0" fontId="1" fillId="0" borderId="0" xfId="0" quotePrefix="1" applyFont="1"/>
    <xf numFmtId="0" fontId="0" fillId="0" borderId="4" xfId="0" applyBorder="1"/>
    <xf numFmtId="0" fontId="0" fillId="0" borderId="5" xfId="0" applyBorder="1"/>
    <xf numFmtId="0" fontId="2" fillId="0" borderId="3" xfId="0" applyFont="1" applyBorder="1"/>
    <xf numFmtId="0" fontId="1" fillId="0" borderId="0" xfId="0" applyFont="1" applyAlignment="1">
      <alignment horizontal="right"/>
    </xf>
    <xf numFmtId="0" fontId="1" fillId="0" borderId="1" xfId="0" applyFont="1" applyBorder="1" applyAlignment="1">
      <alignment horizontal="left"/>
    </xf>
    <xf numFmtId="0" fontId="4" fillId="0" borderId="0" xfId="0" applyFont="1" applyAlignment="1">
      <alignment horizontal="left" vertical="center" wrapText="1"/>
    </xf>
    <xf numFmtId="0" fontId="1" fillId="0" borderId="0" xfId="0" applyFont="1" applyAlignment="1">
      <alignment horizontal="left" wrapText="1"/>
    </xf>
    <xf numFmtId="0" fontId="1" fillId="0" borderId="2" xfId="0" applyFont="1" applyBorder="1" applyAlignment="1">
      <alignment horizontal="left"/>
    </xf>
  </cellXfs>
  <cellStyles count="3">
    <cellStyle name="Comma 7" xfId="1" xr:uid="{0ECCFC9B-59B4-4194-80C4-D1D097D6F932}"/>
    <cellStyle name="Normal" xfId="0" builtinId="0"/>
    <cellStyle name="Percent 2" xfId="2" xr:uid="{0ABE4B69-F911-44F5-A455-82BC89C4C7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M\CFVM\2006Q2\Deterministic%20Scenarios%20New%20v2\CDN%20Deterministic%20Scenarios\YLDCRV7.5%202006Q2%20IF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meriprise-my.sharepoint.com/C:/Users/t79bpec/AppData/Local/Temp/notes0AC7F3/SZ-1-2014%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fc-my.sharepoint.com/Users/maggi/Documents/SOA/2022/Draft%20Questions/2022%20Master%20Rubric%20LFM%20CAN.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cagtafsr05/Users/mpromislow/Personal/SOA/QWC%202020/21511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Base"/>
      <sheetName val="CalcUp"/>
      <sheetName val="CalcDown"/>
      <sheetName val="OutBase"/>
      <sheetName val="OutUp"/>
      <sheetName val="OutDown"/>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Z-1-2013 (MH)"/>
      <sheetName val="syllabus list"/>
      <sheetName val="SZ-1-2013"/>
      <sheetName val="instructions"/>
    </sheetNames>
    <sheetDataSet>
      <sheetData sheetId="0" refreshError="1">
        <row r="9">
          <cell r="B9" t="str">
            <v>CAN-1</v>
          </cell>
        </row>
      </sheetData>
      <sheetData sheetId="1">
        <row r="128">
          <cell r="C128" t="str">
            <v>Retrieval</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structions"/>
      <sheetName val="syllabus list"/>
      <sheetName val="Fall-Spring Split"/>
      <sheetName val="Summary"/>
      <sheetName val="JZ-2"/>
      <sheetName val="JZ-2 Calc"/>
      <sheetName val="YP-2"/>
      <sheetName val="YP-02 Calc"/>
      <sheetName val="EO-1"/>
      <sheetName val="MBBL-1"/>
      <sheetName val="NCBL-1"/>
      <sheetName val="NC-2"/>
      <sheetName val="NC-2 Calc"/>
      <sheetName val="AH-1"/>
      <sheetName val="BL-2"/>
      <sheetName val="KB-1"/>
      <sheetName val="KB-1 Sol"/>
      <sheetName val="BL-3"/>
      <sheetName val="AH-3"/>
      <sheetName val="AH-3 OLD"/>
      <sheetName val="JDL-2"/>
      <sheetName val="JDL-02(a)"/>
      <sheetName val="JDL-02(c)"/>
      <sheetName val="JDL-1"/>
      <sheetName val="AP-4"/>
      <sheetName val="AP-4 Calc"/>
      <sheetName val="EO-2"/>
      <sheetName val="MBBL-2"/>
      <sheetName val="AP-3"/>
      <sheetName val="AH-2"/>
      <sheetName val="AH-2 Calc"/>
      <sheetName val="KH-1"/>
      <sheetName val="GC-2"/>
      <sheetName val="GC-2 Calc"/>
      <sheetName val="KB-2"/>
      <sheetName val="MN-1"/>
      <sheetName val="MN-1 Calc"/>
    </sheetNames>
    <sheetDataSet>
      <sheetData sheetId="0"/>
      <sheetData sheetId="1"/>
      <sheetData sheetId="2">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LFM-848-22: A Comprehensive Guide – Reinsurance, E&amp;Y, 2020, (Sections 1, 2, 4, 7, Appendix D)</v>
          </cell>
        </row>
        <row r="47">
          <cell r="D47" t="str">
            <v>LO#1 LFM-149-22: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LFM-649-22: International Actuarial Note 100: Application of IFRS 17 (excluding section C: chapter 11, section D &amp; section E )</v>
          </cell>
        </row>
        <row r="65">
          <cell r="D65" t="str">
            <v>LO#2 LFM-657-22: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Deduction – Small Life Insurance Company Deduction section, and Dividends Received Deduction subsection under the Investment Accounting Rules section)</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LFM-849-22: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LFM-844-22: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LFM-850-22: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LFM-150-22: Captive Insurance Companies, NAIC, Feb 2021</v>
          </cell>
        </row>
        <row r="119">
          <cell r="D119" t="str">
            <v>LO#4 LFM-851-22: OSFI Guideline – Life Insurance Capital Adequacy Test (LICAT), Oct 2018, Only Ch. 1</v>
          </cell>
        </row>
        <row r="120">
          <cell r="D120" t="str">
            <v xml:space="preserve">LO#4 LFM-151-22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LFM-151-22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LFM-852-22 Group Capital Calculation: Public Summary, National Association of Insurance Commissioners,  Dec 2020  </v>
          </cell>
        </row>
        <row r="136">
          <cell r="D136" t="str">
            <v>LO#5 LFM-853-22 Group Capital Calculation: Pictorial, National Association of Insurance Commissioners, Dec 2020</v>
          </cell>
        </row>
        <row r="137">
          <cell r="D137" t="str">
            <v>LO#5 LFM-854-22NAIC Own Risk and Solvency Assessment (ORSA) Guidance Manual, National Association of Insurance Commissioners, Dec 2017</v>
          </cell>
        </row>
        <row r="159">
          <cell r="C159" t="str">
            <v>Retrieval</v>
          </cell>
        </row>
        <row r="160">
          <cell r="C160" t="str">
            <v>Comprehension</v>
          </cell>
        </row>
        <row r="161">
          <cell r="C161" t="str">
            <v>Analysis</v>
          </cell>
        </row>
        <row r="162">
          <cell r="C162" t="str">
            <v>Knowledge Utilization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Description"/>
      <sheetName val="Note"/>
      <sheetName val="Input - Entrée de données"/>
      <sheetName val="Derivation"/>
      <sheetName val="Chart - Graphique"/>
      <sheetName val="Output - Résultats"/>
      <sheetName val="Équivalences"/>
      <sheetName val="Sheet1"/>
    </sheetNames>
    <sheetDataSet>
      <sheetData sheetId="0"/>
      <sheetData sheetId="1"/>
      <sheetData sheetId="2">
        <row r="1">
          <cell r="I1" t="str">
            <v>Français / French</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1E27-34D4-4811-92D6-21878281C579}">
  <sheetPr>
    <pageSetUpPr fitToPage="1"/>
  </sheetPr>
  <dimension ref="B2:N52"/>
  <sheetViews>
    <sheetView tabSelected="1" zoomScale="130" zoomScaleNormal="130" workbookViewId="0">
      <selection activeCell="C19" sqref="C19"/>
    </sheetView>
  </sheetViews>
  <sheetFormatPr defaultRowHeight="13.2" x14ac:dyDescent="0.25"/>
  <cols>
    <col min="3" max="3" width="28.33203125" bestFit="1" customWidth="1"/>
    <col min="4" max="5" width="10.44140625" bestFit="1" customWidth="1"/>
    <col min="6" max="6" width="12" bestFit="1" customWidth="1"/>
    <col min="7" max="13" width="9.44140625" bestFit="1" customWidth="1"/>
    <col min="15" max="19" width="1.33203125" customWidth="1"/>
  </cols>
  <sheetData>
    <row r="2" spans="2:12" x14ac:dyDescent="0.25">
      <c r="B2" s="11" t="s">
        <v>0</v>
      </c>
      <c r="C2" s="1" t="s">
        <v>21</v>
      </c>
    </row>
    <row r="3" spans="2:12" ht="42.75" customHeight="1" x14ac:dyDescent="0.25">
      <c r="C3" s="18" t="s">
        <v>22</v>
      </c>
      <c r="D3" s="18"/>
      <c r="E3" s="18"/>
      <c r="F3" s="18"/>
      <c r="G3" s="18"/>
      <c r="H3" s="18"/>
      <c r="I3" s="18"/>
      <c r="J3" s="18"/>
      <c r="K3" s="18"/>
      <c r="L3" s="18"/>
    </row>
    <row r="5" spans="2:12" x14ac:dyDescent="0.25">
      <c r="C5" s="1" t="s">
        <v>23</v>
      </c>
    </row>
    <row r="7" spans="2:12" x14ac:dyDescent="0.25">
      <c r="C7" s="14" t="s">
        <v>32</v>
      </c>
      <c r="D7" s="12"/>
      <c r="E7" s="12"/>
      <c r="F7" s="12"/>
      <c r="G7" s="12"/>
      <c r="H7" s="12"/>
      <c r="I7" s="12"/>
      <c r="J7" s="12"/>
      <c r="K7" s="12"/>
      <c r="L7" s="13"/>
    </row>
    <row r="8" spans="2:12" x14ac:dyDescent="0.25">
      <c r="C8" s="19" t="s">
        <v>24</v>
      </c>
      <c r="D8" s="19"/>
      <c r="E8" s="19"/>
      <c r="F8" s="19"/>
      <c r="G8" s="19" t="s">
        <v>29</v>
      </c>
      <c r="H8" s="19"/>
      <c r="I8" s="19"/>
      <c r="J8" s="19"/>
      <c r="K8" s="19"/>
      <c r="L8" s="19"/>
    </row>
    <row r="9" spans="2:12" x14ac:dyDescent="0.25">
      <c r="C9" s="16" t="s">
        <v>25</v>
      </c>
      <c r="D9" s="16"/>
      <c r="E9" s="16"/>
      <c r="F9" s="16"/>
      <c r="G9" s="16" t="s">
        <v>30</v>
      </c>
      <c r="H9" s="16"/>
      <c r="I9" s="16"/>
      <c r="J9" s="16"/>
      <c r="K9" s="16"/>
      <c r="L9" s="16"/>
    </row>
    <row r="10" spans="2:12" x14ac:dyDescent="0.25">
      <c r="C10" s="16" t="s">
        <v>26</v>
      </c>
      <c r="D10" s="16"/>
      <c r="E10" s="16"/>
      <c r="F10" s="16"/>
      <c r="G10" s="16">
        <v>1000</v>
      </c>
      <c r="H10" s="16"/>
      <c r="I10" s="16"/>
      <c r="J10" s="16"/>
      <c r="K10" s="16"/>
      <c r="L10" s="16"/>
    </row>
    <row r="11" spans="2:12" x14ac:dyDescent="0.25">
      <c r="C11" s="16" t="s">
        <v>27</v>
      </c>
      <c r="D11" s="16"/>
      <c r="E11" s="16"/>
      <c r="F11" s="16"/>
      <c r="G11" s="16" t="s">
        <v>31</v>
      </c>
      <c r="H11" s="16"/>
      <c r="I11" s="16"/>
      <c r="J11" s="16"/>
      <c r="K11" s="16"/>
      <c r="L11" s="16"/>
    </row>
    <row r="12" spans="2:12" x14ac:dyDescent="0.25">
      <c r="C12" s="16" t="s">
        <v>28</v>
      </c>
      <c r="D12" s="16"/>
      <c r="E12" s="16"/>
      <c r="F12" s="16"/>
      <c r="G12" s="16">
        <v>300</v>
      </c>
      <c r="H12" s="16"/>
      <c r="I12" s="16"/>
      <c r="J12" s="16"/>
      <c r="K12" s="16"/>
      <c r="L12" s="16"/>
    </row>
    <row r="13" spans="2:12" x14ac:dyDescent="0.25">
      <c r="C13" s="1"/>
    </row>
    <row r="14" spans="2:12" x14ac:dyDescent="0.25">
      <c r="C14" s="1" t="s">
        <v>33</v>
      </c>
    </row>
    <row r="15" spans="2:12" x14ac:dyDescent="0.25">
      <c r="C15" s="1"/>
    </row>
    <row r="16" spans="2:12" x14ac:dyDescent="0.25">
      <c r="C16" s="1"/>
    </row>
    <row r="17" spans="2:14" x14ac:dyDescent="0.25">
      <c r="C17" s="3" t="s">
        <v>34</v>
      </c>
    </row>
    <row r="18" spans="2:14" ht="50.25" customHeight="1" x14ac:dyDescent="0.25">
      <c r="C18" s="17" t="s">
        <v>35</v>
      </c>
      <c r="D18" s="17"/>
      <c r="E18" s="17"/>
      <c r="F18" s="17"/>
      <c r="G18" s="17"/>
      <c r="H18" s="17"/>
      <c r="I18" s="17"/>
      <c r="J18" s="17"/>
      <c r="K18" s="17"/>
      <c r="L18" s="17"/>
    </row>
    <row r="21" spans="2:14" x14ac:dyDescent="0.25">
      <c r="B21" s="1" t="s">
        <v>0</v>
      </c>
      <c r="C21" s="1" t="s">
        <v>1</v>
      </c>
      <c r="D21" s="2">
        <v>0.05</v>
      </c>
      <c r="E21" s="1"/>
      <c r="F21" s="1"/>
      <c r="G21" s="1"/>
      <c r="H21" s="1"/>
      <c r="I21" s="1"/>
      <c r="J21" s="1"/>
      <c r="K21" s="1"/>
      <c r="L21" s="1"/>
      <c r="M21" s="1"/>
      <c r="N21" s="1"/>
    </row>
    <row r="22" spans="2:14" x14ac:dyDescent="0.25">
      <c r="B22" s="1"/>
      <c r="C22" s="1" t="s">
        <v>2</v>
      </c>
      <c r="D22" s="2">
        <v>0.03</v>
      </c>
      <c r="E22" s="1"/>
      <c r="F22" s="1"/>
      <c r="G22" s="1"/>
      <c r="H22" s="1"/>
      <c r="I22" s="1"/>
      <c r="J22" s="1"/>
      <c r="K22" s="1"/>
      <c r="L22" s="1"/>
      <c r="M22" s="1"/>
      <c r="N22" s="1"/>
    </row>
    <row r="23" spans="2:14" x14ac:dyDescent="0.25">
      <c r="B23" s="1"/>
      <c r="C23" s="1" t="s">
        <v>3</v>
      </c>
      <c r="D23" s="2">
        <f>4%*1+0*5%</f>
        <v>0.04</v>
      </c>
      <c r="E23" s="1"/>
      <c r="F23" s="1"/>
      <c r="G23" s="1"/>
      <c r="H23" s="1"/>
      <c r="I23" s="1"/>
      <c r="J23" s="1"/>
      <c r="K23" s="1"/>
      <c r="L23" s="1"/>
      <c r="M23" s="1"/>
      <c r="N23" s="1"/>
    </row>
    <row r="24" spans="2:14" x14ac:dyDescent="0.25">
      <c r="B24" s="1"/>
      <c r="C24" s="1"/>
      <c r="D24" s="1"/>
      <c r="E24" s="1"/>
      <c r="F24" s="1"/>
      <c r="G24" s="1"/>
      <c r="H24" s="1"/>
      <c r="I24" s="1"/>
      <c r="J24" s="1"/>
      <c r="K24" s="1"/>
      <c r="L24" s="1"/>
      <c r="M24" s="1"/>
      <c r="N24" s="1"/>
    </row>
    <row r="25" spans="2:14" x14ac:dyDescent="0.25">
      <c r="B25" s="1"/>
      <c r="C25" s="1" t="s">
        <v>4</v>
      </c>
      <c r="D25" s="1">
        <v>1</v>
      </c>
      <c r="E25" s="1">
        <v>2</v>
      </c>
      <c r="F25" s="1">
        <v>3</v>
      </c>
      <c r="G25" s="1">
        <v>4</v>
      </c>
      <c r="H25" s="1">
        <v>5</v>
      </c>
      <c r="I25" s="1">
        <v>6</v>
      </c>
      <c r="J25" s="1">
        <v>7</v>
      </c>
      <c r="K25" s="1">
        <v>8</v>
      </c>
      <c r="L25" s="1">
        <v>9</v>
      </c>
      <c r="M25" s="1">
        <v>10</v>
      </c>
      <c r="N25" s="1"/>
    </row>
    <row r="26" spans="2:14" x14ac:dyDescent="0.25">
      <c r="B26" s="1"/>
      <c r="C26" s="1" t="s">
        <v>5</v>
      </c>
      <c r="D26" s="1">
        <v>1000</v>
      </c>
      <c r="E26" s="1">
        <v>1000</v>
      </c>
      <c r="F26" s="1">
        <v>1000</v>
      </c>
      <c r="G26" s="1">
        <v>1000</v>
      </c>
      <c r="H26" s="1">
        <v>1000</v>
      </c>
      <c r="I26" s="1">
        <v>1000</v>
      </c>
      <c r="J26" s="1">
        <v>1000</v>
      </c>
      <c r="K26" s="1">
        <v>1000</v>
      </c>
      <c r="L26" s="1">
        <v>1000</v>
      </c>
      <c r="M26" s="1">
        <v>1000</v>
      </c>
      <c r="N26" s="1"/>
    </row>
    <row r="27" spans="2:14" x14ac:dyDescent="0.25">
      <c r="B27" s="1"/>
      <c r="C27" s="1" t="s">
        <v>6</v>
      </c>
      <c r="D27" s="4">
        <v>400</v>
      </c>
      <c r="E27" s="4">
        <f t="shared" ref="E27:M27" si="0">D27*(1+$D$21)</f>
        <v>420</v>
      </c>
      <c r="F27" s="4">
        <f t="shared" si="0"/>
        <v>441</v>
      </c>
      <c r="G27" s="4">
        <f t="shared" si="0"/>
        <v>463.05</v>
      </c>
      <c r="H27" s="4">
        <f t="shared" si="0"/>
        <v>486.20250000000004</v>
      </c>
      <c r="I27" s="4">
        <f t="shared" si="0"/>
        <v>510.51262500000007</v>
      </c>
      <c r="J27" s="4">
        <f t="shared" si="0"/>
        <v>536.03825625000013</v>
      </c>
      <c r="K27" s="4">
        <f t="shared" si="0"/>
        <v>562.84016906250019</v>
      </c>
      <c r="L27" s="4">
        <f t="shared" si="0"/>
        <v>590.98217751562527</v>
      </c>
      <c r="M27" s="4">
        <f t="shared" si="0"/>
        <v>620.53128639140652</v>
      </c>
      <c r="N27" s="1"/>
    </row>
    <row r="28" spans="2:14" x14ac:dyDescent="0.25">
      <c r="B28" s="1"/>
      <c r="C28" s="1" t="s">
        <v>7</v>
      </c>
      <c r="D28" s="5">
        <f>D26+D27</f>
        <v>1400</v>
      </c>
      <c r="E28" s="5">
        <f t="shared" ref="E28:M28" si="1">E26+E27</f>
        <v>1420</v>
      </c>
      <c r="F28" s="5">
        <f t="shared" si="1"/>
        <v>1441</v>
      </c>
      <c r="G28" s="5">
        <f t="shared" si="1"/>
        <v>1463.05</v>
      </c>
      <c r="H28" s="5">
        <f t="shared" si="1"/>
        <v>1486.2025000000001</v>
      </c>
      <c r="I28" s="5">
        <f t="shared" si="1"/>
        <v>1510.5126250000001</v>
      </c>
      <c r="J28" s="5">
        <f t="shared" si="1"/>
        <v>1536.0382562500001</v>
      </c>
      <c r="K28" s="5">
        <f t="shared" si="1"/>
        <v>1562.8401690625001</v>
      </c>
      <c r="L28" s="5">
        <f t="shared" si="1"/>
        <v>1590.9821775156252</v>
      </c>
      <c r="M28" s="5">
        <f t="shared" si="1"/>
        <v>1620.5312863914064</v>
      </c>
      <c r="N28" s="1"/>
    </row>
    <row r="29" spans="2:14" x14ac:dyDescent="0.25">
      <c r="B29" s="1"/>
      <c r="C29" s="1" t="s">
        <v>8</v>
      </c>
      <c r="D29" s="6">
        <v>1</v>
      </c>
      <c r="E29" s="6">
        <f t="shared" ref="E29:M29" si="2">D29*(1-$D$23)</f>
        <v>0.96</v>
      </c>
      <c r="F29" s="6">
        <f t="shared" si="2"/>
        <v>0.92159999999999997</v>
      </c>
      <c r="G29" s="6">
        <f t="shared" si="2"/>
        <v>0.88473599999999997</v>
      </c>
      <c r="H29" s="6">
        <f t="shared" si="2"/>
        <v>0.84934655999999997</v>
      </c>
      <c r="I29" s="6">
        <f t="shared" si="2"/>
        <v>0.81537269759999997</v>
      </c>
      <c r="J29" s="6">
        <f t="shared" si="2"/>
        <v>0.78275778969599996</v>
      </c>
      <c r="K29" s="6">
        <f t="shared" si="2"/>
        <v>0.75144747810815993</v>
      </c>
      <c r="L29" s="6">
        <f t="shared" si="2"/>
        <v>0.72138957898383349</v>
      </c>
      <c r="M29" s="6">
        <f t="shared" si="2"/>
        <v>0.69253399582448016</v>
      </c>
      <c r="N29" s="1"/>
    </row>
    <row r="30" spans="2:14" x14ac:dyDescent="0.25">
      <c r="B30" s="1"/>
      <c r="C30" s="1" t="s">
        <v>9</v>
      </c>
      <c r="D30" s="5">
        <f>D28*D29</f>
        <v>1400</v>
      </c>
      <c r="E30" s="5">
        <f t="shared" ref="E30:M30" si="3">E28*E29</f>
        <v>1363.2</v>
      </c>
      <c r="F30" s="5">
        <f t="shared" si="3"/>
        <v>1328.0255999999999</v>
      </c>
      <c r="G30" s="5">
        <f t="shared" si="3"/>
        <v>1294.4130048</v>
      </c>
      <c r="H30" s="5">
        <f t="shared" si="3"/>
        <v>1262.3009808383999</v>
      </c>
      <c r="I30" s="5">
        <f t="shared" si="3"/>
        <v>1231.6307538051071</v>
      </c>
      <c r="J30" s="5">
        <f t="shared" si="3"/>
        <v>1202.345910350748</v>
      </c>
      <c r="K30" s="5">
        <f t="shared" si="3"/>
        <v>1174.3923037281461</v>
      </c>
      <c r="L30" s="5">
        <f t="shared" si="3"/>
        <v>1147.7179632087796</v>
      </c>
      <c r="M30" s="5">
        <f t="shared" si="3"/>
        <v>1122.2730071232256</v>
      </c>
      <c r="N30" s="1"/>
    </row>
    <row r="31" spans="2:14" x14ac:dyDescent="0.25">
      <c r="B31" s="1"/>
      <c r="C31" s="1" t="s">
        <v>10</v>
      </c>
      <c r="D31" s="5">
        <v>1</v>
      </c>
      <c r="E31" s="5">
        <f>0*D31/(1+$D$22)+1</f>
        <v>1</v>
      </c>
      <c r="F31" s="5">
        <f t="shared" ref="F31:M31" si="4">0*E31/(1+$D$22)+1</f>
        <v>1</v>
      </c>
      <c r="G31" s="5">
        <f t="shared" si="4"/>
        <v>1</v>
      </c>
      <c r="H31" s="5">
        <f t="shared" si="4"/>
        <v>1</v>
      </c>
      <c r="I31" s="5">
        <f t="shared" si="4"/>
        <v>1</v>
      </c>
      <c r="J31" s="5">
        <f t="shared" si="4"/>
        <v>1</v>
      </c>
      <c r="K31" s="5">
        <f t="shared" si="4"/>
        <v>1</v>
      </c>
      <c r="L31" s="5">
        <f t="shared" si="4"/>
        <v>1</v>
      </c>
      <c r="M31" s="5">
        <f t="shared" si="4"/>
        <v>1</v>
      </c>
      <c r="N31" s="1"/>
    </row>
    <row r="32" spans="2:14" x14ac:dyDescent="0.25">
      <c r="B32" s="1"/>
      <c r="C32" s="1" t="s">
        <v>11</v>
      </c>
      <c r="D32" s="4">
        <f>SUMPRODUCT(E30:$M$30,E31:$M$31)/D31</f>
        <v>11126.299523854404</v>
      </c>
      <c r="E32" s="4">
        <f>SUMPRODUCT(F30:$M$30,F31:$M$31)/E31</f>
        <v>9763.0995238544056</v>
      </c>
      <c r="F32" s="4">
        <f>SUMPRODUCT(G30:$M$30,G31:$M$31)/F31</f>
        <v>8435.0739238544047</v>
      </c>
      <c r="G32" s="4">
        <f>SUMPRODUCT(H30:$M$30,H31:$M$31)/G31</f>
        <v>7140.6609190544059</v>
      </c>
      <c r="H32" s="4">
        <f>SUMPRODUCT(I30:$M$30,I31:$M$31)/H31</f>
        <v>5878.3599382160064</v>
      </c>
      <c r="I32" s="4">
        <f>SUMPRODUCT(J30:$M$30,J31:$M$31)/I31</f>
        <v>4646.7291844108995</v>
      </c>
      <c r="J32" s="4">
        <f>SUMPRODUCT(K30:$M$30,K31:$M$31)/J31</f>
        <v>3444.3832740601511</v>
      </c>
      <c r="K32" s="4">
        <f>SUMPRODUCT(L30:$M$30,L31:$M$31)/K31</f>
        <v>2269.9909703320054</v>
      </c>
      <c r="L32" s="4">
        <f>SUMPRODUCT(M30:$M$30,M31:$M$31)/L31</f>
        <v>1122.2730071232256</v>
      </c>
      <c r="M32" s="4"/>
      <c r="N32" s="1"/>
    </row>
    <row r="33" spans="2:14" x14ac:dyDescent="0.25">
      <c r="B33" s="1"/>
      <c r="C33" s="1" t="s">
        <v>12</v>
      </c>
      <c r="D33" s="5">
        <f>D30+D32</f>
        <v>12526.299523854404</v>
      </c>
      <c r="E33" s="5">
        <f t="shared" ref="E33:M33" si="5">E30+E32</f>
        <v>11126.299523854406</v>
      </c>
      <c r="F33" s="5">
        <f t="shared" si="5"/>
        <v>9763.0995238544056</v>
      </c>
      <c r="G33" s="5">
        <f t="shared" si="5"/>
        <v>8435.0739238544065</v>
      </c>
      <c r="H33" s="5">
        <f t="shared" si="5"/>
        <v>7140.6609190544059</v>
      </c>
      <c r="I33" s="5">
        <f t="shared" si="5"/>
        <v>5878.3599382160064</v>
      </c>
      <c r="J33" s="5">
        <f t="shared" si="5"/>
        <v>4646.7291844108986</v>
      </c>
      <c r="K33" s="5">
        <f t="shared" si="5"/>
        <v>3444.3832740601515</v>
      </c>
      <c r="L33" s="5">
        <f t="shared" si="5"/>
        <v>2269.9909703320054</v>
      </c>
      <c r="M33" s="5">
        <f t="shared" si="5"/>
        <v>1122.2730071232256</v>
      </c>
      <c r="N33" s="1"/>
    </row>
    <row r="34" spans="2:14" x14ac:dyDescent="0.25">
      <c r="B34" s="1"/>
      <c r="C34" s="1" t="s">
        <v>13</v>
      </c>
      <c r="D34" s="7">
        <f>D30/D33</f>
        <v>0.11176485101078064</v>
      </c>
      <c r="E34" s="7">
        <f t="shared" ref="E34:M34" si="6">E30/E33</f>
        <v>0.12252051969995467</v>
      </c>
      <c r="F34" s="7">
        <f t="shared" si="6"/>
        <v>0.13602499869587567</v>
      </c>
      <c r="G34" s="7">
        <f t="shared" si="6"/>
        <v>0.15345603565362922</v>
      </c>
      <c r="H34" s="7">
        <f t="shared" si="6"/>
        <v>0.17677649102060411</v>
      </c>
      <c r="I34" s="7">
        <f t="shared" si="6"/>
        <v>0.20951945215162998</v>
      </c>
      <c r="J34" s="7">
        <f t="shared" si="6"/>
        <v>0.25875101875625633</v>
      </c>
      <c r="K34" s="7">
        <f t="shared" si="6"/>
        <v>0.34095865944204351</v>
      </c>
      <c r="L34" s="7">
        <f t="shared" si="6"/>
        <v>0.50560463817215806</v>
      </c>
      <c r="M34" s="7">
        <f t="shared" si="6"/>
        <v>1</v>
      </c>
      <c r="N34" s="1"/>
    </row>
    <row r="35" spans="2:14" x14ac:dyDescent="0.25">
      <c r="B35" s="1"/>
      <c r="C35" s="1"/>
      <c r="D35" s="1"/>
      <c r="E35" s="1"/>
      <c r="F35" s="1"/>
      <c r="G35" s="1"/>
      <c r="H35" s="1"/>
      <c r="I35" s="1"/>
      <c r="J35" s="1"/>
      <c r="K35" s="1"/>
      <c r="L35" s="1"/>
      <c r="M35" s="1"/>
      <c r="N35" s="1"/>
    </row>
    <row r="36" spans="2:14" x14ac:dyDescent="0.25">
      <c r="B36" s="1"/>
      <c r="C36" s="1"/>
      <c r="D36" s="1"/>
      <c r="E36" s="1"/>
      <c r="F36" s="1"/>
      <c r="G36" s="1"/>
      <c r="H36" s="1"/>
      <c r="I36" s="1"/>
      <c r="J36" s="1"/>
      <c r="K36" s="1"/>
      <c r="L36" s="1"/>
      <c r="M36" s="1"/>
      <c r="N36" s="1"/>
    </row>
    <row r="37" spans="2:14" x14ac:dyDescent="0.25">
      <c r="B37" s="1"/>
      <c r="C37" s="1"/>
      <c r="D37" s="1"/>
      <c r="E37" s="1"/>
      <c r="F37" s="1"/>
      <c r="G37" s="1"/>
      <c r="H37" s="1"/>
      <c r="I37" s="1"/>
      <c r="J37" s="1"/>
      <c r="K37" s="1"/>
      <c r="L37" s="1"/>
      <c r="M37" s="1"/>
      <c r="N37" s="1"/>
    </row>
    <row r="38" spans="2:14" x14ac:dyDescent="0.25">
      <c r="B38" s="1"/>
      <c r="C38" s="1" t="s">
        <v>4</v>
      </c>
      <c r="D38" s="1">
        <v>1</v>
      </c>
      <c r="E38" s="1">
        <f>1+D38</f>
        <v>2</v>
      </c>
      <c r="F38" s="1">
        <f>1+E38</f>
        <v>3</v>
      </c>
      <c r="G38" s="1">
        <f>1+F38</f>
        <v>4</v>
      </c>
      <c r="H38" s="1">
        <f t="shared" ref="H38:M38" si="7">1+G38</f>
        <v>5</v>
      </c>
      <c r="I38" s="1">
        <f t="shared" si="7"/>
        <v>6</v>
      </c>
      <c r="J38" s="1">
        <f t="shared" si="7"/>
        <v>7</v>
      </c>
      <c r="K38" s="1">
        <f t="shared" si="7"/>
        <v>8</v>
      </c>
      <c r="L38" s="1">
        <f t="shared" si="7"/>
        <v>9</v>
      </c>
      <c r="M38" s="1">
        <f t="shared" si="7"/>
        <v>10</v>
      </c>
      <c r="N38" s="15"/>
    </row>
    <row r="39" spans="2:14" x14ac:dyDescent="0.25">
      <c r="B39" s="1"/>
      <c r="C39" s="1" t="s">
        <v>14</v>
      </c>
      <c r="D39" s="4">
        <v>300</v>
      </c>
      <c r="E39" s="4">
        <f t="shared" ref="E39:M39" si="8">D44</f>
        <v>274.4646610376688</v>
      </c>
      <c r="F39" s="4">
        <f t="shared" si="8"/>
        <v>248.06222137190355</v>
      </c>
      <c r="G39" s="4">
        <f t="shared" si="8"/>
        <v>220.74914477429317</v>
      </c>
      <c r="H39" s="4">
        <f t="shared" si="8"/>
        <v>192.48007182760011</v>
      </c>
      <c r="I39" s="4">
        <f t="shared" si="8"/>
        <v>163.20774374267882</v>
      </c>
      <c r="J39" s="4">
        <f t="shared" si="8"/>
        <v>132.88292308741342</v>
      </c>
      <c r="K39" s="4">
        <f t="shared" si="8"/>
        <v>101.45431130413303</v>
      </c>
      <c r="L39" s="4">
        <f t="shared" si="8"/>
        <v>68.868462887077868</v>
      </c>
      <c r="M39" s="4">
        <f t="shared" si="8"/>
        <v>35.069696086411689</v>
      </c>
      <c r="N39" s="1"/>
    </row>
    <row r="40" spans="2:14" x14ac:dyDescent="0.25">
      <c r="B40" s="1"/>
      <c r="C40" s="1" t="s">
        <v>15</v>
      </c>
      <c r="D40" s="4">
        <f>D39*$D$22</f>
        <v>9</v>
      </c>
      <c r="E40" s="4">
        <f t="shared" ref="E40:M40" si="9">E39*$D$22</f>
        <v>8.2339398311300638</v>
      </c>
      <c r="F40" s="4">
        <f t="shared" si="9"/>
        <v>7.4418666411571062</v>
      </c>
      <c r="G40" s="4">
        <f t="shared" si="9"/>
        <v>6.6224743432287951</v>
      </c>
      <c r="H40" s="4">
        <f t="shared" si="9"/>
        <v>5.7744021548280031</v>
      </c>
      <c r="I40" s="4">
        <f t="shared" si="9"/>
        <v>4.8962323122803646</v>
      </c>
      <c r="J40" s="4">
        <f t="shared" si="9"/>
        <v>3.9864876926224024</v>
      </c>
      <c r="K40" s="4">
        <f t="shared" si="9"/>
        <v>3.0436293391239908</v>
      </c>
      <c r="L40" s="4">
        <f t="shared" si="9"/>
        <v>2.0660538866123361</v>
      </c>
      <c r="M40" s="4">
        <f t="shared" si="9"/>
        <v>1.0520908825923507</v>
      </c>
      <c r="N40" s="1"/>
    </row>
    <row r="41" spans="2:14" x14ac:dyDescent="0.25">
      <c r="B41" s="1"/>
      <c r="C41" s="1" t="s">
        <v>16</v>
      </c>
      <c r="D41" s="8">
        <f>D39+D40</f>
        <v>309</v>
      </c>
      <c r="E41" s="8">
        <f t="shared" ref="E41:M41" si="10">E39+E40</f>
        <v>282.69860086879885</v>
      </c>
      <c r="F41" s="8">
        <f t="shared" si="10"/>
        <v>255.50408801306065</v>
      </c>
      <c r="G41" s="8">
        <f t="shared" si="10"/>
        <v>227.37161911752196</v>
      </c>
      <c r="H41" s="8">
        <f t="shared" si="10"/>
        <v>198.25447398242812</v>
      </c>
      <c r="I41" s="8">
        <f t="shared" si="10"/>
        <v>168.10397605495919</v>
      </c>
      <c r="J41" s="8">
        <f t="shared" si="10"/>
        <v>136.86941078003582</v>
      </c>
      <c r="K41" s="8">
        <f t="shared" si="10"/>
        <v>104.49794064325702</v>
      </c>
      <c r="L41" s="8">
        <f t="shared" si="10"/>
        <v>70.934516773690206</v>
      </c>
      <c r="M41" s="8">
        <f t="shared" si="10"/>
        <v>36.121786969004042</v>
      </c>
      <c r="N41" s="1"/>
    </row>
    <row r="42" spans="2:14" x14ac:dyDescent="0.25">
      <c r="B42" s="1"/>
      <c r="C42" s="1" t="s">
        <v>17</v>
      </c>
      <c r="D42" s="4">
        <f t="shared" ref="D42:M42" si="11">D40</f>
        <v>9</v>
      </c>
      <c r="E42" s="4">
        <f t="shared" si="11"/>
        <v>8.2339398311300638</v>
      </c>
      <c r="F42" s="4">
        <f t="shared" si="11"/>
        <v>7.4418666411571062</v>
      </c>
      <c r="G42" s="4">
        <f t="shared" si="11"/>
        <v>6.6224743432287951</v>
      </c>
      <c r="H42" s="4">
        <f t="shared" si="11"/>
        <v>5.7744021548280031</v>
      </c>
      <c r="I42" s="4">
        <f t="shared" si="11"/>
        <v>4.8962323122803646</v>
      </c>
      <c r="J42" s="4">
        <f t="shared" si="11"/>
        <v>3.9864876926224024</v>
      </c>
      <c r="K42" s="4">
        <f t="shared" si="11"/>
        <v>3.0436293391239908</v>
      </c>
      <c r="L42" s="4">
        <f t="shared" si="11"/>
        <v>2.0660538866123361</v>
      </c>
      <c r="M42" s="4">
        <f t="shared" si="11"/>
        <v>1.0520908825923507</v>
      </c>
      <c r="N42" s="5">
        <f>SUM(D42:M42)</f>
        <v>52.11717708357542</v>
      </c>
    </row>
    <row r="43" spans="2:14" x14ac:dyDescent="0.25">
      <c r="B43" s="1"/>
      <c r="C43" s="1" t="s">
        <v>18</v>
      </c>
      <c r="D43" s="4">
        <f>IF(D41&gt;0,D41*D34,0)</f>
        <v>34.535338962331217</v>
      </c>
      <c r="E43" s="4">
        <f t="shared" ref="E43:M43" si="12">IF(E41&gt;0,E41*E34,0)</f>
        <v>34.636379496895294</v>
      </c>
      <c r="F43" s="4">
        <f t="shared" si="12"/>
        <v>34.754943238767481</v>
      </c>
      <c r="G43" s="4">
        <f t="shared" si="12"/>
        <v>34.891547289921853</v>
      </c>
      <c r="H43" s="4">
        <f t="shared" si="12"/>
        <v>35.046730239749294</v>
      </c>
      <c r="I43" s="4">
        <f t="shared" si="12"/>
        <v>35.221052967545774</v>
      </c>
      <c r="J43" s="4">
        <f t="shared" si="12"/>
        <v>35.415099475902799</v>
      </c>
      <c r="K43" s="4">
        <f t="shared" si="12"/>
        <v>35.629477756179149</v>
      </c>
      <c r="L43" s="4">
        <f t="shared" si="12"/>
        <v>35.864820687278517</v>
      </c>
      <c r="M43" s="4">
        <f t="shared" si="12"/>
        <v>36.121786969004042</v>
      </c>
      <c r="N43" s="5">
        <f>SUM(D43:M43)</f>
        <v>352.11717708357543</v>
      </c>
    </row>
    <row r="44" spans="2:14" x14ac:dyDescent="0.25">
      <c r="B44" s="1"/>
      <c r="C44" s="1" t="s">
        <v>19</v>
      </c>
      <c r="D44" s="4">
        <f>MAX(D39+D40-D43,0)</f>
        <v>274.4646610376688</v>
      </c>
      <c r="E44" s="4">
        <f t="shared" ref="E44:M44" si="13">MAX(E39+E40-E43,0)</f>
        <v>248.06222137190355</v>
      </c>
      <c r="F44" s="4">
        <f t="shared" si="13"/>
        <v>220.74914477429317</v>
      </c>
      <c r="G44" s="4">
        <f t="shared" si="13"/>
        <v>192.48007182760011</v>
      </c>
      <c r="H44" s="4">
        <f t="shared" si="13"/>
        <v>163.20774374267882</v>
      </c>
      <c r="I44" s="4">
        <f t="shared" si="13"/>
        <v>132.88292308741342</v>
      </c>
      <c r="J44" s="4">
        <f t="shared" si="13"/>
        <v>101.45431130413303</v>
      </c>
      <c r="K44" s="4">
        <f t="shared" si="13"/>
        <v>68.868462887077868</v>
      </c>
      <c r="L44" s="4">
        <f t="shared" si="13"/>
        <v>35.069696086411689</v>
      </c>
      <c r="M44" s="4">
        <f t="shared" si="13"/>
        <v>0</v>
      </c>
      <c r="N44" s="5"/>
    </row>
    <row r="45" spans="2:14" x14ac:dyDescent="0.25">
      <c r="B45" s="1"/>
      <c r="C45" s="1" t="s">
        <v>20</v>
      </c>
      <c r="D45" s="5">
        <f>D39-D44</f>
        <v>25.535338962331195</v>
      </c>
      <c r="E45" s="5">
        <f t="shared" ref="E45:M45" si="14">E39-E44</f>
        <v>26.402439665765257</v>
      </c>
      <c r="F45" s="5">
        <f t="shared" si="14"/>
        <v>27.313076597610376</v>
      </c>
      <c r="G45" s="5">
        <f t="shared" si="14"/>
        <v>28.269072946693058</v>
      </c>
      <c r="H45" s="5">
        <f t="shared" si="14"/>
        <v>29.272328084921298</v>
      </c>
      <c r="I45" s="5">
        <f t="shared" si="14"/>
        <v>30.324820655265398</v>
      </c>
      <c r="J45" s="5">
        <f t="shared" si="14"/>
        <v>31.428611783280388</v>
      </c>
      <c r="K45" s="5">
        <f t="shared" si="14"/>
        <v>32.585848417055161</v>
      </c>
      <c r="L45" s="5">
        <f t="shared" si="14"/>
        <v>33.798766800666179</v>
      </c>
      <c r="M45" s="5">
        <f t="shared" si="14"/>
        <v>35.069696086411689</v>
      </c>
      <c r="N45" s="5">
        <f>N43-N42</f>
        <v>300</v>
      </c>
    </row>
    <row r="46" spans="2:14" x14ac:dyDescent="0.25">
      <c r="D46" s="9"/>
    </row>
    <row r="48" spans="2:14" x14ac:dyDescent="0.25">
      <c r="C48" s="10"/>
      <c r="D48" s="10"/>
      <c r="E48" s="10"/>
      <c r="F48" s="10"/>
      <c r="G48" s="10"/>
      <c r="H48" s="10"/>
      <c r="I48" s="10"/>
      <c r="J48" s="10"/>
      <c r="K48" s="10"/>
      <c r="L48" s="10"/>
      <c r="M48" s="10"/>
      <c r="N48" s="10"/>
    </row>
    <row r="49" spans="3:14" x14ac:dyDescent="0.25">
      <c r="C49" s="10"/>
      <c r="D49" s="10"/>
      <c r="E49" s="10"/>
      <c r="F49" s="10"/>
      <c r="G49" s="10"/>
      <c r="H49" s="10"/>
      <c r="I49" s="10"/>
      <c r="J49" s="10"/>
      <c r="K49" s="10"/>
      <c r="L49" s="10"/>
      <c r="M49" s="10"/>
      <c r="N49" s="10"/>
    </row>
    <row r="50" spans="3:14" x14ac:dyDescent="0.25">
      <c r="C50" s="10"/>
      <c r="D50" s="10"/>
      <c r="E50" s="10"/>
      <c r="F50" s="10"/>
      <c r="G50" s="10"/>
      <c r="H50" s="10"/>
      <c r="I50" s="10"/>
      <c r="J50" s="10"/>
      <c r="K50" s="10"/>
      <c r="L50" s="10"/>
      <c r="M50" s="10"/>
      <c r="N50" s="10"/>
    </row>
    <row r="51" spans="3:14" x14ac:dyDescent="0.25">
      <c r="C51" s="10"/>
      <c r="D51" s="10"/>
      <c r="E51" s="10"/>
      <c r="F51" s="10"/>
      <c r="G51" s="10"/>
      <c r="H51" s="10"/>
      <c r="I51" s="10"/>
      <c r="J51" s="10"/>
      <c r="K51" s="10"/>
      <c r="L51" s="10"/>
      <c r="M51" s="10"/>
      <c r="N51" s="10"/>
    </row>
    <row r="52" spans="3:14" x14ac:dyDescent="0.25">
      <c r="C52" s="10"/>
      <c r="D52" s="10"/>
      <c r="E52" s="10"/>
      <c r="F52" s="10"/>
      <c r="G52" s="10"/>
      <c r="H52" s="10"/>
      <c r="I52" s="10"/>
      <c r="J52" s="10"/>
      <c r="K52" s="10"/>
      <c r="L52" s="10"/>
      <c r="M52" s="10"/>
      <c r="N52" s="10"/>
    </row>
  </sheetData>
  <mergeCells count="12">
    <mergeCell ref="C11:F11"/>
    <mergeCell ref="C12:F12"/>
    <mergeCell ref="C18:L18"/>
    <mergeCell ref="C3:L3"/>
    <mergeCell ref="G8:L8"/>
    <mergeCell ref="G9:L9"/>
    <mergeCell ref="G10:L10"/>
    <mergeCell ref="G11:L11"/>
    <mergeCell ref="G12:L12"/>
    <mergeCell ref="C8:F8"/>
    <mergeCell ref="C9:F9"/>
    <mergeCell ref="C10:F10"/>
  </mergeCells>
  <pageMargins left="0.70866141732283472" right="0.70866141732283472" top="0.74803149606299213" bottom="0.74803149606299213" header="0.31496062992125984" footer="0.31496062992125984"/>
  <pageSetup scale="79" orientation="landscape" r:id="rId1"/>
  <headerFooter>
    <oddFooter>&amp;C&amp;1#&amp;"Calibri"&amp;10&amp;K000000CONFIDENTIAL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GC-2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2023-01-08T16:51:50Z</cp:lastPrinted>
  <dcterms:created xsi:type="dcterms:W3CDTF">2023-01-08T16:42:38Z</dcterms:created>
  <dcterms:modified xsi:type="dcterms:W3CDTF">2023-01-31T19:17:31Z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9aa860-6a65-4942-a19a-0478291725e1_Enabled">
    <vt:lpwstr>true</vt:lpwstr>
  </property>
  <property fmtid="{D5CDD505-2E9C-101B-9397-08002B2CF9AE}" pid="3" name="MSIP_Label_3c9aa860-6a65-4942-a19a-0478291725e1_SetDate">
    <vt:lpwstr>2023-01-18T18:38:58Z</vt:lpwstr>
  </property>
  <property fmtid="{D5CDD505-2E9C-101B-9397-08002B2CF9AE}" pid="4" name="MSIP_Label_3c9aa860-6a65-4942-a19a-0478291725e1_Method">
    <vt:lpwstr>Privileged</vt:lpwstr>
  </property>
  <property fmtid="{D5CDD505-2E9C-101B-9397-08002B2CF9AE}" pid="5" name="MSIP_Label_3c9aa860-6a65-4942-a19a-0478291725e1_Name">
    <vt:lpwstr>CONFIDENTIAL</vt:lpwstr>
  </property>
  <property fmtid="{D5CDD505-2E9C-101B-9397-08002B2CF9AE}" pid="6" name="MSIP_Label_3c9aa860-6a65-4942-a19a-0478291725e1_SiteId">
    <vt:lpwstr>5d3e2773-e07f-4432-a630-1a0f68a28a05</vt:lpwstr>
  </property>
  <property fmtid="{D5CDD505-2E9C-101B-9397-08002B2CF9AE}" pid="7" name="MSIP_Label_3c9aa860-6a65-4942-a19a-0478291725e1_ActionId">
    <vt:lpwstr>9c987111-93a9-4361-a477-d3044b087ab9</vt:lpwstr>
  </property>
  <property fmtid="{D5CDD505-2E9C-101B-9397-08002B2CF9AE}" pid="8" name="MSIP_Label_3c9aa860-6a65-4942-a19a-0478291725e1_ContentBits">
    <vt:lpwstr>2</vt:lpwstr>
  </property>
</Properties>
</file>