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Q:\Aleshia\Fall 2022 solutions\"/>
    </mc:Choice>
  </mc:AlternateContent>
  <xr:revisionPtr revIDLastSave="0" documentId="8_{E59EE98C-4F8F-42CA-97EF-DBF95F2EB74B}" xr6:coauthVersionLast="47" xr6:coauthVersionMax="47" xr10:uidLastSave="{00000000-0000-0000-0000-000000000000}"/>
  <bookViews>
    <workbookView xWindow="-108" yWindow="-108" windowWidth="23256" windowHeight="12576" tabRatio="929" firstSheet="1" activeTab="1" xr2:uid="{00000000-000D-0000-FFFF-FFFF00000000}"/>
  </bookViews>
  <sheets>
    <sheet name="instructions" sheetId="171" state="hidden" r:id="rId1"/>
    <sheet name="Q4-Calc" sheetId="178" r:id="rId2"/>
    <sheet name="syllabus list" sheetId="170" state="hidden" r:id="rId3"/>
    <sheet name="LO" sheetId="172" state="hidden" r:id="rId4"/>
  </sheets>
  <externalReferences>
    <externalReference r:id="rId5"/>
    <externalReference r:id="rId6"/>
    <externalReference r:id="rId7"/>
  </externalReferences>
  <definedNames>
    <definedName name="CognitiveLevels" localSheetId="1">'[1]syllabus list'!$B$50:$B$53</definedName>
    <definedName name="CognitiveLevels">'syllabus list'!$B$50:$B$53</definedName>
    <definedName name="Hurdle_Rate">#REF!</definedName>
    <definedName name="LOList">'[2]syllabus list'!$A$50:$A$53</definedName>
    <definedName name="LOutcomeList" localSheetId="1">'[1]syllabus list'!$A$50:$A$53</definedName>
    <definedName name="LOutcomeList">'syllabus list'!$A$50:$A$53</definedName>
    <definedName name="Q_part">[3]RubricTemplate!$D$20:$K$20</definedName>
    <definedName name="Q_sources" localSheetId="1">#REF!</definedName>
    <definedName name="Q_sources">#REF!</definedName>
    <definedName name="solver_adj" localSheetId="1" hidden="1">'Q4-Calc'!$B$6</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'Q4-Calc'!#REF!</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0</definedName>
    <definedName name="solver_ver" localSheetId="1" hidden="1">3</definedName>
    <definedName name="SyllabusListing" localSheetId="1">'[1]syllabus list'!$B$4:$B$48</definedName>
    <definedName name="SyllabusListing">'syllabus list'!$B$4:$B$48</definedName>
    <definedName name="Year" localSheetId="1">#REF!</definedName>
    <definedName name="Year">instructions!$E$2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178" l="1"/>
  <c r="H16" i="178"/>
  <c r="G11" i="178"/>
  <c r="H11" i="178"/>
  <c r="F11" i="178"/>
  <c r="F13" i="178"/>
  <c r="F14" i="178"/>
  <c r="G14" i="178"/>
  <c r="O16" i="178"/>
  <c r="H14" i="178"/>
  <c r="F7" i="178"/>
  <c r="E5" i="178"/>
  <c r="L5" i="178"/>
  <c r="E11" i="178"/>
  <c r="L11" i="178" l="1"/>
  <c r="M3" i="178"/>
  <c r="F3" i="178"/>
  <c r="M14" i="178" l="1"/>
  <c r="M4" i="178"/>
  <c r="M5" i="178" s="1"/>
  <c r="M11" i="178" s="1"/>
  <c r="F15" i="178"/>
  <c r="F4" i="178"/>
  <c r="F5" i="178" s="1"/>
  <c r="F6" i="178" s="1"/>
  <c r="M6" i="178" l="1"/>
  <c r="M13" i="178" s="1"/>
  <c r="M17" i="178" s="1"/>
  <c r="F17" i="178" l="1"/>
  <c r="M7" i="178"/>
  <c r="N3" i="178" s="1"/>
  <c r="N14" i="178" s="1"/>
  <c r="N4" i="178" l="1"/>
  <c r="N15" i="178"/>
  <c r="N5" i="178"/>
  <c r="N6" i="178" s="1"/>
  <c r="N13" i="178" s="1"/>
  <c r="N17" i="178" s="1"/>
  <c r="G3" i="178"/>
  <c r="G15" i="178" s="1"/>
  <c r="N11" i="178" l="1"/>
  <c r="G4" i="178"/>
  <c r="G5" i="178" s="1"/>
  <c r="N7" i="178"/>
  <c r="O3" i="178" s="1"/>
  <c r="G6" i="178" l="1"/>
  <c r="G13" i="178" s="1"/>
  <c r="G17" i="178"/>
  <c r="O5" i="178"/>
  <c r="G7" i="178"/>
  <c r="O14" i="178"/>
  <c r="O4" i="178"/>
  <c r="O15" i="178"/>
  <c r="H3" i="178" l="1"/>
  <c r="H15" i="178" s="1"/>
  <c r="O6" i="178"/>
  <c r="O13" i="178" s="1"/>
  <c r="O11" i="178"/>
  <c r="H4" i="178"/>
  <c r="H5" i="178" l="1"/>
  <c r="O7" i="178"/>
  <c r="O17" i="178" l="1"/>
  <c r="P17" i="178" s="1"/>
  <c r="H6" i="178"/>
  <c r="H13" i="178" s="1"/>
  <c r="H7" i="178"/>
  <c r="H17" i="178" l="1"/>
  <c r="I17" i="178" s="1"/>
  <c r="A39" i="170" l="1"/>
  <c r="A40" i="170" s="1"/>
  <c r="A41" i="170" s="1"/>
  <c r="A42" i="170" s="1"/>
  <c r="A43" i="170" s="1"/>
  <c r="A44" i="170" s="1"/>
  <c r="A45" i="170" s="1"/>
  <c r="A46" i="170" s="1"/>
  <c r="A47" i="170" s="1"/>
  <c r="A48" i="170" s="1"/>
  <c r="E48" i="170" s="1"/>
  <c r="A32" i="170"/>
  <c r="A33" i="170" s="1"/>
  <c r="A34" i="170" s="1"/>
  <c r="A35" i="170" s="1"/>
  <c r="A36" i="170" s="1"/>
  <c r="A37" i="170" s="1"/>
  <c r="A38" i="170" s="1"/>
  <c r="E38" i="170" s="1"/>
  <c r="A14" i="170"/>
  <c r="A15" i="170" s="1"/>
  <c r="A16" i="170" s="1"/>
  <c r="A17" i="170" s="1"/>
  <c r="A18" i="170" s="1"/>
  <c r="A19" i="170" s="1"/>
  <c r="A20" i="170" s="1"/>
  <c r="A21" i="170" s="1"/>
  <c r="A1" i="170"/>
  <c r="A22" i="170" l="1"/>
  <c r="A23" i="170" s="1"/>
  <c r="A24" i="170" s="1"/>
  <c r="E21" i="170"/>
  <c r="E16" i="170"/>
  <c r="E33" i="170"/>
  <c r="E41" i="170"/>
  <c r="E17" i="170"/>
  <c r="E34" i="170"/>
  <c r="E42" i="170"/>
  <c r="E43" i="170"/>
  <c r="E19" i="170"/>
  <c r="E36" i="170"/>
  <c r="E44" i="170"/>
  <c r="E40" i="170"/>
  <c r="E35" i="170"/>
  <c r="E20" i="170"/>
  <c r="E37" i="170"/>
  <c r="E45" i="170"/>
  <c r="E22" i="170"/>
  <c r="E46" i="170"/>
  <c r="E15" i="170"/>
  <c r="E32" i="170"/>
  <c r="E18" i="170"/>
  <c r="E14" i="170"/>
  <c r="E23" i="170"/>
  <c r="E39" i="170"/>
  <c r="E47" i="170"/>
  <c r="A25" i="170" l="1"/>
  <c r="A26" i="170" s="1"/>
  <c r="E24" i="170"/>
  <c r="A2" i="172"/>
  <c r="B37" i="171"/>
  <c r="C7" i="171"/>
  <c r="E25" i="170" l="1"/>
  <c r="A27" i="170"/>
  <c r="E26" i="170"/>
  <c r="A28" i="170" l="1"/>
  <c r="E27" i="170"/>
  <c r="A29" i="170" l="1"/>
  <c r="E28" i="170"/>
  <c r="A4" i="170"/>
  <c r="E4" i="170" s="1"/>
  <c r="A30" i="170" l="1"/>
  <c r="E29" i="170"/>
  <c r="A5" i="170"/>
  <c r="E5" i="170" s="1"/>
  <c r="A31" i="170" l="1"/>
  <c r="E31" i="170" s="1"/>
  <c r="E30" i="170"/>
  <c r="A6" i="170"/>
  <c r="E6" i="170" s="1"/>
  <c r="A7" i="170" l="1"/>
  <c r="E7" i="170" l="1"/>
  <c r="A8" i="170"/>
  <c r="A9" i="170" l="1"/>
  <c r="E8" i="170"/>
  <c r="A10" i="170" l="1"/>
  <c r="E9" i="170"/>
  <c r="A11" i="170" l="1"/>
  <c r="E10" i="170"/>
  <c r="A12" i="170" l="1"/>
  <c r="E11" i="170"/>
  <c r="A13" i="170" l="1"/>
  <c r="E13" i="170" s="1"/>
  <c r="E12" i="170"/>
</calcChain>
</file>

<file path=xl/sharedStrings.xml><?xml version="1.0" encoding="utf-8"?>
<sst xmlns="http://schemas.openxmlformats.org/spreadsheetml/2006/main" count="317" uniqueCount="212">
  <si>
    <t>Note #</t>
  </si>
  <si>
    <t>Source Material</t>
  </si>
  <si>
    <t>Learning Objective</t>
  </si>
  <si>
    <t>LO#1</t>
  </si>
  <si>
    <t>LO#2</t>
  </si>
  <si>
    <t>LO#3</t>
  </si>
  <si>
    <t>Source Code</t>
  </si>
  <si>
    <t>Step 1</t>
  </si>
  <si>
    <t>Author is self explanatory. Please take credit for the question you are creating.</t>
  </si>
  <si>
    <t>Step 2</t>
  </si>
  <si>
    <t>Step 3</t>
  </si>
  <si>
    <t>Step 4</t>
  </si>
  <si>
    <t>Column C</t>
  </si>
  <si>
    <t>Column D</t>
  </si>
  <si>
    <t>Column E</t>
  </si>
  <si>
    <t>Column F</t>
  </si>
  <si>
    <t>Step 5</t>
  </si>
  <si>
    <t>Step 6</t>
  </si>
  <si>
    <t>For your first submission, this will be "1". For updated submissions, increase the version number.</t>
  </si>
  <si>
    <t>Step 7</t>
  </si>
  <si>
    <t xml:space="preserve">checks do not match, the cells will turn a gold color indicating that the formulas have been messed up somewhere. </t>
  </si>
  <si>
    <t>Row 42 AND ON AS REQUIRED</t>
  </si>
  <si>
    <t>This is the product(s) used in the question. Use "n/a" if no product is used in the question.</t>
  </si>
  <si>
    <t xml:space="preserve">Use "Y" if any part of the question involves calculation. </t>
  </si>
  <si>
    <t>This is a high-level description of the questions (e.g. product development, pricing, mortality, etc)</t>
  </si>
  <si>
    <t>Step 8</t>
  </si>
  <si>
    <t>Learning Outcomes</t>
  </si>
  <si>
    <t>Retrieval</t>
  </si>
  <si>
    <t>Comprehension</t>
  </si>
  <si>
    <t>Analysis</t>
  </si>
  <si>
    <t>Knowledge Utilization</t>
  </si>
  <si>
    <t>Populate the Header Sections</t>
  </si>
  <si>
    <t>Populate the Source Materials</t>
  </si>
  <si>
    <t>Populate Goals and Expections for the Question</t>
  </si>
  <si>
    <t>Provide a brief description of the goal of the question and what the candidate is required to do to answer it. This will help the grader when it comes time to grading.</t>
  </si>
  <si>
    <t>Set up the Question sub-parts</t>
  </si>
  <si>
    <t>Populate the Solution and Guidance for Each Part of the Question</t>
  </si>
  <si>
    <t>Final Steps</t>
  </si>
  <si>
    <t>Cell D1</t>
  </si>
  <si>
    <t>Cell D2</t>
  </si>
  <si>
    <t>Cell D3</t>
  </si>
  <si>
    <t>Cell D4</t>
  </si>
  <si>
    <t>Cell I1</t>
  </si>
  <si>
    <t>Cell I2</t>
  </si>
  <si>
    <t>Cell I3</t>
  </si>
  <si>
    <t>Cell I4</t>
  </si>
  <si>
    <t>Cells E9-E16</t>
  </si>
  <si>
    <t>Row 20, Columns D-K</t>
  </si>
  <si>
    <t>Cell A39</t>
  </si>
  <si>
    <t>Column G</t>
  </si>
  <si>
    <t>Populate the Details for Each Part of the Question</t>
  </si>
  <si>
    <t>High-Level Assessment of the Question</t>
  </si>
  <si>
    <t>The Candidate will be able to:</t>
  </si>
  <si>
    <t>This is the basic input section for the grading rubric for the question you have created.</t>
  </si>
  <si>
    <t>Properly completed, the rubric will automatically fill in the other pieces.</t>
  </si>
  <si>
    <r>
      <t xml:space="preserve">The aqua and grey shaded sections of the </t>
    </r>
    <r>
      <rPr>
        <i/>
        <sz val="10"/>
        <rFont val="Arial"/>
        <family val="2"/>
      </rPr>
      <t>Rubric</t>
    </r>
    <r>
      <rPr>
        <sz val="10"/>
        <rFont val="Arial"/>
        <family val="2"/>
      </rPr>
      <t xml:space="preserve"> sheet are the input sections.</t>
    </r>
  </si>
  <si>
    <t>LO#4</t>
  </si>
  <si>
    <t>Cells D31-K35</t>
  </si>
  <si>
    <t>Cells D25-K29</t>
  </si>
  <si>
    <t>Cells D24-K24</t>
  </si>
  <si>
    <t>Cells D21-K21</t>
  </si>
  <si>
    <t>Year:</t>
  </si>
  <si>
    <t>Cell L1</t>
  </si>
  <si>
    <t>Keep as is for now. This will be assigned once the exam is assembled.</t>
  </si>
  <si>
    <t>List out the Learning Outcomes being tested (eg. 1a, 1c, 3b, etc)</t>
  </si>
  <si>
    <t>Select all study notes used in the grading rubric using the drop down list.  This section assigns a code in column C for each note, eg. "LO#1-5".  These codes are used in the source point assignment in rows 31 to 35 and in the grading rubric below in Columns E (both sections using dropdown menus).</t>
  </si>
  <si>
    <r>
      <rPr>
        <u/>
        <sz val="10"/>
        <rFont val="Arial"/>
        <family val="2"/>
      </rPr>
      <t>QUESTION SECTION:</t>
    </r>
    <r>
      <rPr>
        <sz val="10"/>
        <rFont val="Arial"/>
        <family val="2"/>
      </rPr>
      <t xml:space="preserve"> this column identifies the section of the question as noted by row 20, columns C to J. Use the drop down list.</t>
    </r>
  </si>
  <si>
    <r>
      <rPr>
        <u/>
        <sz val="10"/>
        <rFont val="Arial"/>
        <family val="2"/>
      </rPr>
      <t>SOURCE CODE:</t>
    </r>
    <r>
      <rPr>
        <sz val="10"/>
        <rFont val="Arial"/>
        <family val="2"/>
      </rPr>
      <t xml:space="preserve"> this column is aligned with the source codes established in Step 2 for each study note. Use the drop down list, which corresponds to the codes in cells C9-C16.</t>
    </r>
  </si>
  <si>
    <r>
      <rPr>
        <u/>
        <sz val="10"/>
        <rFont val="Arial"/>
        <family val="2"/>
      </rPr>
      <t>QUESTION SOURCE PAGE #(s):</t>
    </r>
    <r>
      <rPr>
        <sz val="10"/>
        <rFont val="Arial"/>
        <family val="2"/>
      </rPr>
      <t xml:space="preserve"> this column indicates the page(s) in the study note where this portion of the answer can be located.</t>
    </r>
  </si>
  <si>
    <t>Question parts/subparts: Valid input is the lower case letters with left and right brackets included. These can also be subparts (eg. (a) i), (a) ii), etc). Ideally, any subparts are within the same section (ie. all subparts of (a) are together), but a good rule of thumb is that if the subpart is testing a different cognitive level, separate it out. See Step 5 below.</t>
  </si>
  <si>
    <r>
      <rPr>
        <u/>
        <sz val="10"/>
        <rFont val="Arial"/>
        <family val="2"/>
      </rPr>
      <t>GRADING POINTS:</t>
    </r>
    <r>
      <rPr>
        <sz val="10"/>
        <rFont val="Arial"/>
        <family val="2"/>
      </rPr>
      <t xml:space="preserve"> this is the estimate of the amount of grading points to be assigned to this portion of the answer. For each part, maximum allowable grading points should be 4 times the total exam points. You are giving the discretion of awarding points to the grader, but it is important to also provide guidance to the grader on what would be appropriate for partial credit</t>
    </r>
  </si>
  <si>
    <t>Assign the number of exam points to each part of the question.</t>
  </si>
  <si>
    <t>Identify the highest cognitive level of each part from the drop down list (if the question is testing multiple cognitive levels, choose the highest one).</t>
  </si>
  <si>
    <r>
      <t xml:space="preserve">Select the Source Codes from the drop down list to note which sources apply to which parts of the question. This should correspond to </t>
    </r>
    <r>
      <rPr>
        <i/>
        <sz val="10"/>
        <rFont val="Arial"/>
        <family val="2"/>
      </rPr>
      <t>Source Codes</t>
    </r>
    <r>
      <rPr>
        <sz val="10"/>
        <rFont val="Arial"/>
        <family val="2"/>
      </rPr>
      <t xml:space="preserve"> in column E of the grading rubric (rows 42+). Up to 5 rows are available for source attribution, but only use the amount needed (most will have only one or two).</t>
    </r>
  </si>
  <si>
    <t>TOTAL POINTS: This is your best estimate of the total exam points that should be awarded for this question (ie. sum of all parts). The general rule of thumb is to allow 3 minutes of writing for each exam grading point, eg. a 5 point exam question should require 15 minutes to answer. Time must take into account the cognitive skill level of the question, as well as time to read and comprehend the question. An easier question may have a longer answer than one that requires synthesis or formulation of the response.</t>
  </si>
  <si>
    <t xml:space="preserve">*Note that cells D17 and L21 have conditional formatting. If there is an error in how the spreadsheet is set up so that the </t>
  </si>
  <si>
    <t>Conditional formatting is also set up in rows 22 and 23, to ensure the exam points lines up with the grading points.</t>
  </si>
  <si>
    <r>
      <t xml:space="preserve">This column is used for the basic words or calculations for this portion of the expected answer, as well as general commentary for the grader concerning the rubric. At the top of each of these sub-parts, fill in commentary that you'd like to pass onto the grader to give the grader guidance on appropriate points for this quesiton. If there are a lot of calculations, or it's just easier to show the solution in a table format, consider using a brand new tab and reference using that tab. </t>
    </r>
    <r>
      <rPr>
        <b/>
        <sz val="10"/>
        <rFont val="Arial"/>
        <family val="2"/>
      </rPr>
      <t>NOTE</t>
    </r>
    <r>
      <rPr>
        <sz val="10"/>
        <rFont val="Arial"/>
        <family val="2"/>
      </rPr>
      <t xml:space="preserve">: the default alignment for these cells are 'wrap text', so if you write long sentences like this, you will need to </t>
    </r>
    <r>
      <rPr>
        <b/>
        <sz val="10"/>
        <rFont val="Arial"/>
        <family val="2"/>
      </rPr>
      <t>make sure you expand the row height</t>
    </r>
    <r>
      <rPr>
        <sz val="10"/>
        <rFont val="Arial"/>
        <family val="2"/>
      </rPr>
      <t>. As an example... (expand the height of this row)
You would not see this statement if the row height was not expanded</t>
    </r>
  </si>
  <si>
    <t>Pick the appropriate Learning Objectives from the drop down list for each part of the question. Up to 5 rows are available for different learning objectives tested, but only use the amount needed (many will just have one learning objective). NOTE: the first row does not correspond to LO#1, merely the first LO being tested, so if the LO being tested is LO#5, enter that in row 25</t>
  </si>
  <si>
    <t>Cell D17</t>
  </si>
  <si>
    <t>Instructions for Completing a Grading Rubric</t>
  </si>
  <si>
    <t>Exam: Individual Life and Annuities – Life ALM and Modelling Exam (ILA-LAM)</t>
  </si>
  <si>
    <t>Learning Objective 1: Stochastic, Generalized Linear, Multi-State, Projection and Transition Matrix Models</t>
  </si>
  <si>
    <t>The candidate will understand, evaluate and use stochastic, generalized linear, multi-state, projection and transition matrix models. The candidate will demonstrate an understanding of their underlying methodologies, strengths, limitations, and applications.</t>
  </si>
  <si>
    <t xml:space="preserve">a) With respect to stochastic models: </t>
  </si>
  <si>
    <r>
      <t xml:space="preserve">• </t>
    </r>
    <r>
      <rPr>
        <sz val="10"/>
        <rFont val="Calibri"/>
        <family val="2"/>
      </rPr>
      <t>Explain and apply the stochastic modeling methodology, including measurement metrics (e.g., CTE)</t>
    </r>
  </si>
  <si>
    <t>• Describe and apply the theory and uses of real world versus risk neutral assumptions</t>
  </si>
  <si>
    <t>• Describe and apply the techniques of Monte Carlo simulation (including variance reduction and importance sampling)</t>
  </si>
  <si>
    <t>• Describe and evaluate Random Number Generator models, and explain their uses, advantages, and theory</t>
  </si>
  <si>
    <t>• Describe and evaluate how stochastic models may be used to understand mortality and policyholder behavior risks and inform the use of reinsurance</t>
  </si>
  <si>
    <t>• Describe the technique of nested stochastic projections and explain why they are needed, and evaluate implementation issues</t>
  </si>
  <si>
    <t>b) With respect to generalized linear models:</t>
  </si>
  <si>
    <t>• Describe and apply the basic principles of GLMs, and evaluate where GLMs might be useful in a Life Insurance context</t>
  </si>
  <si>
    <t>c) With respect to multi-state and transition matrix models:</t>
  </si>
  <si>
    <t>• Describe and apply the methodologies for constructing multi-state and transition models in an insurance context</t>
  </si>
  <si>
    <t>d) With respect to projection models:</t>
  </si>
  <si>
    <t>• Describe and apply the modeling methodology in an LTC product context</t>
  </si>
  <si>
    <t>Learning Objective 2: Issues Common to Models (Including Model Governance and Data Issues)</t>
  </si>
  <si>
    <t>The candidate will understand and be able to assess issues and concerns common to actuarial models and their development and management.</t>
  </si>
  <si>
    <r>
      <t>a)</t>
    </r>
    <r>
      <rPr>
        <sz val="7"/>
        <rFont val="Times New Roman"/>
        <family val="1"/>
      </rPr>
      <t xml:space="preserve"> </t>
    </r>
    <r>
      <rPr>
        <sz val="10"/>
        <rFont val="Calibri"/>
        <family val="2"/>
      </rPr>
      <t>Describe Model Efficiency concepts and explain and apply both the representative scenarios and replicating liabilities techniques for improving Model Efficiency</t>
    </r>
  </si>
  <si>
    <r>
      <t>b)</t>
    </r>
    <r>
      <rPr>
        <sz val="7"/>
        <rFont val="Times New Roman"/>
        <family val="1"/>
      </rPr>
      <t xml:space="preserve"> </t>
    </r>
    <r>
      <rPr>
        <sz val="10"/>
        <rFont val="Calibri"/>
        <family val="2"/>
      </rPr>
      <t>Explain and apply the technique for the compression of model data using the "Cluster Analysis Spatial Approach"</t>
    </r>
  </si>
  <si>
    <r>
      <t>c)</t>
    </r>
    <r>
      <rPr>
        <sz val="7"/>
        <rFont val="Times New Roman"/>
        <family val="1"/>
      </rPr>
      <t xml:space="preserve"> </t>
    </r>
    <r>
      <rPr>
        <sz val="10"/>
        <rFont val="Calibri"/>
        <family val="2"/>
      </rPr>
      <t xml:space="preserve">Describe and evaluate best practices for actuarial model governance over process and controls </t>
    </r>
  </si>
  <si>
    <r>
      <t>d)</t>
    </r>
    <r>
      <rPr>
        <sz val="7"/>
        <rFont val="Times New Roman"/>
        <family val="1"/>
      </rPr>
      <t xml:space="preserve"> </t>
    </r>
    <r>
      <rPr>
        <sz val="10"/>
        <rFont val="Calibri"/>
        <family val="2"/>
      </rPr>
      <t>Describe and evaluate key components of model risk management</t>
    </r>
  </si>
  <si>
    <r>
      <t>e)</t>
    </r>
    <r>
      <rPr>
        <sz val="7"/>
        <rFont val="Times New Roman"/>
        <family val="1"/>
      </rPr>
      <t xml:space="preserve"> </t>
    </r>
    <r>
      <rPr>
        <sz val="10"/>
        <rFont val="Calibri"/>
        <family val="2"/>
      </rPr>
      <t xml:space="preserve">Describe and apply model validation techniques and methods </t>
    </r>
  </si>
  <si>
    <r>
      <t>f)</t>
    </r>
    <r>
      <rPr>
        <sz val="7"/>
        <rFont val="Times New Roman"/>
        <family val="1"/>
      </rPr>
      <t xml:space="preserve"> </t>
    </r>
    <r>
      <rPr>
        <sz val="10"/>
        <rFont val="Calibri"/>
        <family val="2"/>
      </rPr>
      <t>Describe issues and techniques related to sound spreadsheet model management</t>
    </r>
  </si>
  <si>
    <r>
      <t>g)</t>
    </r>
    <r>
      <rPr>
        <sz val="7"/>
        <rFont val="Times New Roman"/>
        <family val="1"/>
      </rPr>
      <t xml:space="preserve"> </t>
    </r>
    <r>
      <rPr>
        <sz val="10"/>
        <rFont val="Calibri"/>
        <family val="2"/>
      </rPr>
      <t xml:space="preserve">Describe best practices documentation and governance over assumptions used in models </t>
    </r>
  </si>
  <si>
    <r>
      <t>h)</t>
    </r>
    <r>
      <rPr>
        <sz val="7"/>
        <rFont val="Times New Roman"/>
        <family val="1"/>
      </rPr>
      <t xml:space="preserve"> </t>
    </r>
    <r>
      <rPr>
        <sz val="10"/>
        <rFont val="Calibri"/>
        <family val="2"/>
      </rPr>
      <t>Describe and evaluate the guidance in the Actuarial Standards of Practice</t>
    </r>
  </si>
  <si>
    <r>
      <t>i)</t>
    </r>
    <r>
      <rPr>
        <sz val="7"/>
        <rFont val="Times New Roman"/>
        <family val="1"/>
      </rPr>
      <t xml:space="preserve"> </t>
    </r>
    <r>
      <rPr>
        <sz val="10"/>
        <rFont val="Calibri"/>
        <family val="2"/>
      </rPr>
      <t>Describe and evaluate issues related to open and closed coding of models, and methods for addressing those issues and concerns</t>
    </r>
  </si>
  <si>
    <t>j) Describe and evaluate considerations around the governance of expert judgment in actuarial modelling</t>
  </si>
  <si>
    <t>k) Describe and evaluate considerations related to modeling investments, discount rates, inflation and catastrophic mortality</t>
  </si>
  <si>
    <t>l) Describe and evaluate considerations related to centralizing the actuarial modeling function</t>
  </si>
  <si>
    <t>Learning Objective 3: Asset-Liability Management</t>
  </si>
  <si>
    <t>The candidate will understand the principles of Asset-liability Management ("ALM"), and be able to describe and evaluate various techniques for addressing the mitigation of risk.</t>
  </si>
  <si>
    <t>a) With respect to Asset-Liability Models:</t>
  </si>
  <si>
    <t>• Describe and apply the fundamental elements of the theory and practice of ALM, including assessing the dangers of mismatched assets and liabilities</t>
  </si>
  <si>
    <t>• Describe and demonstrate how ALM can be used to identify and manage product and asset risks, including:</t>
  </si>
  <si>
    <r>
      <rPr>
        <sz val="10"/>
        <rFont val="Calibri"/>
        <family val="2"/>
      </rPr>
      <t>-</t>
    </r>
    <r>
      <rPr>
        <sz val="7"/>
        <rFont val="Times New Roman"/>
        <family val="1"/>
      </rPr>
      <t xml:space="preserve"> </t>
    </r>
    <r>
      <rPr>
        <sz val="10"/>
        <rFont val="Calibri"/>
        <family val="2"/>
      </rPr>
      <t>Major product risks for which ALM can be a useful tool for their management</t>
    </r>
  </si>
  <si>
    <r>
      <rPr>
        <sz val="10"/>
        <rFont val="Calibri"/>
        <family val="2"/>
      </rPr>
      <t>-</t>
    </r>
    <r>
      <rPr>
        <sz val="7"/>
        <rFont val="Times New Roman"/>
        <family val="1"/>
      </rPr>
      <t xml:space="preserve"> </t>
    </r>
    <r>
      <rPr>
        <sz val="10"/>
        <rFont val="Calibri"/>
        <family val="2"/>
      </rPr>
      <t xml:space="preserve">Using ALM to manage interest rate risk, equity risk, and risks from optionality </t>
    </r>
  </si>
  <si>
    <r>
      <t xml:space="preserve">• </t>
    </r>
    <r>
      <rPr>
        <sz val="10"/>
        <rFont val="Calibri"/>
        <family val="2"/>
      </rPr>
      <t>Describe how common insurance contracts and variations generate embedded options in an insurer's balance sheet, and assess basic strategies for managing exposures created by such embedded options</t>
    </r>
  </si>
  <si>
    <t>• Describe and apply the basic concepts of cash flow matching, immunization, duration/convexity matching, segmentation</t>
  </si>
  <si>
    <t>• Describe and apply Key Rate Durations (KRD) and their use in evaluating interest rate sensitivities of portfolios, including understanding the derivation of KRDs, the profiles of KRDs for selected major asset types, and assessing KRDs in a portfolio context</t>
  </si>
  <si>
    <t>• Describe and evaluate the Goldman Sachs' ALM/Strategic Asset Allocation approach for integrating ALM into an enterprise's risk and financial management framework</t>
  </si>
  <si>
    <t>• Describe and evaluate ALM modeling considerations in the context of modeling risk aggregation, dependency, correlation of risk drivers and diversification</t>
  </si>
  <si>
    <t>b) With respect to asset adequacy analysis and cash flow testing, describe and evaluate actuarial practice with respect to:</t>
  </si>
  <si>
    <t>• Modeling and selecting assets and related assumptions (incl. modeling assets with contingent cash flow risks)</t>
  </si>
  <si>
    <t>• Handling liability cash flow contingencies and risks</t>
  </si>
  <si>
    <t xml:space="preserve">• Setting up projection model parameters and assumptions </t>
  </si>
  <si>
    <t>• Describe how Interest Rate Forwards and Futures and Swaps can be used in ALM, and apply the mathematics in given situations</t>
  </si>
  <si>
    <t>Learning Objective 4: Economic Scenario Generator and Equity-Linked Models</t>
  </si>
  <si>
    <t>The candidate will understand the basic design and function of Economic Scenario Generators and Equity-Linked Insurance Models.</t>
  </si>
  <si>
    <t>a) With respect to Economic Scenario Generators:</t>
  </si>
  <si>
    <t>• Describe the need for ESGs and explain the structure of ESG models and components</t>
  </si>
  <si>
    <t>• Describe and apply basic default free interest rate models, including one-factor continuous time models</t>
  </si>
  <si>
    <t>• Assess the propriety of a particular ESG model and related assumptions for particular applications</t>
  </si>
  <si>
    <t>b) With respect to Equity-Linked Models:</t>
  </si>
  <si>
    <t>• Describe and apply methods for modeling long-term stock returns and certain guarantee liabilities (GMMB, GMDB, GMAB)</t>
  </si>
  <si>
    <t>• Describe and evaluate the Actuarial and Hedging risk metrics for GMAB and GMDB models</t>
  </si>
  <si>
    <t>• Describe and apply methods for modeling Guaranteed annuity options and Guaranteed Minimum Income Benefits (GMIB), and EIA guarantees</t>
  </si>
  <si>
    <t>g</t>
  </si>
  <si>
    <t>i</t>
  </si>
  <si>
    <t>a</t>
  </si>
  <si>
    <t>e</t>
  </si>
  <si>
    <t>b</t>
  </si>
  <si>
    <t>d</t>
  </si>
  <si>
    <t>k</t>
  </si>
  <si>
    <t>j</t>
  </si>
  <si>
    <t>h</t>
  </si>
  <si>
    <t>a, b</t>
  </si>
  <si>
    <t>c</t>
  </si>
  <si>
    <t>LAM-135-19: Stochastic Modeling, Theory and Reality from and Actuarial Perspective, sections I.A, I.B-I.B.3.a, I.B.4 &amp; I.D-I.D.3</t>
  </si>
  <si>
    <t xml:space="preserve">LAM-137-19: Multi-state Transition Models with Actuarial Application, sections 1 &amp; 2 </t>
  </si>
  <si>
    <t>LAM-138-19: A Practitioner's Guide to Generalized Linear Models, 1.1-1.108, 1.118-1.130 &amp; 3.1-3.14</t>
  </si>
  <si>
    <t>LAM-141-19: Case Study: LTC Insurance First Principles Modeling</t>
  </si>
  <si>
    <t>LAM-142-19: Case Study: LTC Insurance First Principles Modeling: Mortality Assumptions</t>
  </si>
  <si>
    <t>LAM-143-19: Case Study: LTC Insurance First Principles Modeling: Lapse Assumptions</t>
  </si>
  <si>
    <t>Stochastic Modeling is on the Rise, Product Matters, Nov 2016</t>
  </si>
  <si>
    <t>Stochastic Analysis of Long-Term Multiple-Decrement Contracts, 2008 (excluding Attachments  )</t>
  </si>
  <si>
    <t>Beware of Stochastic Model Risk!, Stroman, Risk &amp; Rewards, SoA, Aug 2019</t>
  </si>
  <si>
    <t>Common Misunderstandings of Risk-Neutral Valuation, Stroman, Financial Reporter, SoA, June 2019</t>
  </si>
  <si>
    <t>LAM-116-14: Life Insurance Forecasting and Liability Models: An Examination of the Trade-Offs Involved with Certain Modeling Decisions</t>
  </si>
  <si>
    <t>LAM-132-19: Cluster Analysis: A Spatial Approach to Actuarial Modeling</t>
  </si>
  <si>
    <t>LAM-133-19: Model Risk Mitigation and Cost Reduction Through Effective Documentation</t>
  </si>
  <si>
    <t>LAM-134-19: Supervisory Guidance on Model Risk Management, SR Letter 11-7, Board of Governors of the Federal Reserve System, 2011</t>
  </si>
  <si>
    <t>LAM-135-19: Stochastic Modeling, Theory and Reality from and Actuarial Perspective, section II.B.I</t>
  </si>
  <si>
    <t>LAM-144-19: Framework for Use of Discount Rates in Actuarial Models</t>
  </si>
  <si>
    <t>ASOP 56: Modeling, Sections 3 &amp; 4</t>
  </si>
  <si>
    <t>Model Validation for Insurance Enterprise Risk and Capital Models, 2014 (excluding Appendices)</t>
  </si>
  <si>
    <t>The Effect of Deflation or High Inflation on the Insurance Industry, 2012 (excluding pp. 11-14)</t>
  </si>
  <si>
    <t>Interesting Challenges for Insurers, Product Matters, Jun 2012</t>
  </si>
  <si>
    <t>Model Efficiency Study Results, Nov 2011</t>
  </si>
  <si>
    <t>Model Efficiency in the U.S. Life Insurance Industry, The Modeling Platform, Apr 2016</t>
  </si>
  <si>
    <t>Actuarial Modeling Systems: How Open We WANT Them to be vs. How Closed We NEED Them to be, The Modeling Platform, Nov 2017</t>
  </si>
  <si>
    <t>Data Visualization for Model Controls, Financial Reporter, Mar 2017</t>
  </si>
  <si>
    <t>The Importance of Centralization of Actuarial Modeling Functions, Part 1: Focus on Modularization and Reuse, The Modeling Platform, Nov 2019</t>
  </si>
  <si>
    <t>Assumption Governance, The Acutary, Jan 2021</t>
  </si>
  <si>
    <t>LAM-117-14: Key Rate Durations: Measures of Interest Rate Risk</t>
  </si>
  <si>
    <t xml:space="preserve">LAM-118-14: Revisiting the Role of Insurance Company ALM w/in a RM Framework </t>
  </si>
  <si>
    <t>LAM-130-15: Diversification: Consideration on Modelling Aspects &amp; Related Fungibility and Transferability, CRO, Oct 2013, pp. 1-18</t>
  </si>
  <si>
    <t>LAM-131-19: Life Insurance Accounting, Asset/Liability Management Ch 22</t>
  </si>
  <si>
    <t>LAM-140-19: Asset Adequacy Analysis Practice Note, 2004  , questions: 3, 5, 10-16, 18-20, 27, 29-31, 39, 42-60, 65-68, 71-82, 85 &amp; 89</t>
  </si>
  <si>
    <t>LAM-146-19: ALM Management of Financial Institutions Ch 16, Tilman, 2003</t>
  </si>
  <si>
    <t>LAM-147-19:  ALM Management of Financial Institutions Ch 2, Tilman, 2003</t>
  </si>
  <si>
    <t>Investment Guarantees Ch 1, Hardy, 2003</t>
  </si>
  <si>
    <t>Investment Guarantees Ch 2, Hardy, 2003</t>
  </si>
  <si>
    <t>Investment Guarantees Ch 6, Hardy, 2003</t>
  </si>
  <si>
    <t>Investment Guarantees Ch 7 (pg 115-125), Hardy, 2003</t>
  </si>
  <si>
    <t>Investment Guarantees Ch 8 (pg 133-143), Hardy, 2003</t>
  </si>
  <si>
    <t>Investment Guarantees Ch 12, Hardy, 2003</t>
  </si>
  <si>
    <t>Investment Guarantees Ch 13, Hardy, 2003</t>
  </si>
  <si>
    <t>LAM -139-19: Simulation of a Guaranteed Minimum Annuity Benefit, Freedman, 2019; Excel Model - Stochastic Simulation of a GMAB Option (Accompanies Simulation of a GMAB)</t>
  </si>
  <si>
    <t>LAM-148-19: Introduction to Economic Scenario Generators - Selecting and Specifying ESGs</t>
  </si>
  <si>
    <t>Economic Scenario Generators: A Practical Guide, 2016, Ch . 1, 2, 4.1, 5, 6, 9, 10, 11.1 &amp; 11.3</t>
  </si>
  <si>
    <t>New for the Fall 2022/Spring 2023 Exam Cycle</t>
  </si>
  <si>
    <t>LAM-149-21: Application of Professional Judgement by Actuaries, 2020</t>
  </si>
  <si>
    <t>LAM-xx-22: Standards of Practice, Canadian Institute of Actuaries Actuarial Standards Board, 2022, 1440-1490</t>
  </si>
  <si>
    <t>Scenario 1</t>
  </si>
  <si>
    <t>Scenario 2</t>
  </si>
  <si>
    <t>AV</t>
  </si>
  <si>
    <t>BoP AV</t>
  </si>
  <si>
    <t>BoP GV</t>
  </si>
  <si>
    <t>Growth</t>
  </si>
  <si>
    <t>Rider Fee</t>
  </si>
  <si>
    <t>EoP AV - before fee</t>
  </si>
  <si>
    <t>Hedge Cost</t>
  </si>
  <si>
    <t>EoP AV - after fee</t>
  </si>
  <si>
    <t>4 points</t>
  </si>
  <si>
    <t>GV</t>
  </si>
  <si>
    <t>Fee Income</t>
  </si>
  <si>
    <t>Hedge Payout</t>
  </si>
  <si>
    <t>Claims Costs</t>
  </si>
  <si>
    <t>Net Income</t>
  </si>
  <si>
    <t>8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</si>
</sst>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_-;\-* #,##0.00_-;_-* &quot;-&quot;??_-;_-@_-"/>
    <numFmt numFmtId="165" formatCode="#,##0_ ;\-#,##0\ "/>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Times New Roman"/>
      <family val="1"/>
    </font>
    <font>
      <sz val="10"/>
      <name val="Times New Roman"/>
      <family val="1"/>
    </font>
    <font>
      <sz val="10"/>
      <name val="Arial"/>
      <family val="2"/>
    </font>
    <font>
      <sz val="10"/>
      <name val="Arial"/>
      <family val="2"/>
    </font>
    <font>
      <sz val="10"/>
      <name val="Arial"/>
      <family val="2"/>
    </font>
    <font>
      <b/>
      <sz val="16"/>
      <name val="Arial"/>
      <family val="2"/>
    </font>
    <font>
      <sz val="11"/>
      <color rgb="FF006100"/>
      <name val="Calibri"/>
      <family val="2"/>
      <scheme val="minor"/>
    </font>
    <font>
      <sz val="11"/>
      <color rgb="FF9C6500"/>
      <name val="Calibri"/>
      <family val="2"/>
      <scheme val="minor"/>
    </font>
    <font>
      <b/>
      <sz val="12"/>
      <color theme="1"/>
      <name val="Calibri"/>
      <family val="2"/>
      <scheme val="minor"/>
    </font>
    <font>
      <b/>
      <u/>
      <sz val="10"/>
      <name val="Arial"/>
      <family val="2"/>
    </font>
    <font>
      <i/>
      <sz val="10"/>
      <name val="Arial"/>
      <family val="2"/>
    </font>
    <font>
      <b/>
      <sz val="14"/>
      <color theme="1"/>
      <name val="Calibri"/>
      <family val="2"/>
      <scheme val="minor"/>
    </font>
    <font>
      <sz val="10"/>
      <color theme="1"/>
      <name val="Calibri"/>
      <family val="2"/>
      <scheme val="minor"/>
    </font>
    <font>
      <sz val="10"/>
      <name val="Calibri"/>
      <family val="2"/>
    </font>
    <font>
      <b/>
      <sz val="12"/>
      <color rgb="FF000000"/>
      <name val="Calibri"/>
      <family val="2"/>
    </font>
    <font>
      <u/>
      <sz val="11"/>
      <color theme="1"/>
      <name val="Calibri"/>
      <family val="2"/>
      <scheme val="minor"/>
    </font>
    <font>
      <sz val="7"/>
      <name val="Times New Roman"/>
      <family val="1"/>
    </font>
    <font>
      <b/>
      <sz val="10"/>
      <color rgb="FF0070C0"/>
      <name val="Arial"/>
      <family val="2"/>
    </font>
    <font>
      <u/>
      <sz val="10"/>
      <name val="Arial"/>
      <family val="2"/>
    </font>
    <font>
      <sz val="12"/>
      <color theme="1"/>
      <name val="Calibri"/>
      <family val="2"/>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rgb="FF92D05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28">
    <xf numFmtId="0" fontId="0" fillId="0" borderId="0"/>
    <xf numFmtId="0" fontId="25"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164" fontId="5" fillId="0" borderId="0" applyFont="0" applyFill="0" applyBorder="0" applyAlignment="0" applyProtection="0"/>
    <xf numFmtId="43" fontId="18" fillId="0" borderId="0" applyFont="0" applyFill="0" applyBorder="0" applyAlignment="0" applyProtection="0"/>
    <xf numFmtId="43" fontId="26"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2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5" fillId="0" borderId="0"/>
    <xf numFmtId="0" fontId="4" fillId="0" borderId="0"/>
    <xf numFmtId="0" fontId="18" fillId="0" borderId="0"/>
    <xf numFmtId="0" fontId="4" fillId="0" borderId="0"/>
    <xf numFmtId="0" fontId="4" fillId="0" borderId="0"/>
    <xf numFmtId="0" fontId="18" fillId="23" borderId="7" applyNumberFormat="0" applyFont="0" applyAlignment="0" applyProtection="0"/>
    <xf numFmtId="0" fontId="4"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9" fontId="5"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0" fillId="26" borderId="0" applyNumberFormat="0" applyBorder="0" applyAlignment="0" applyProtection="0"/>
    <xf numFmtId="0" fontId="31" fillId="27" borderId="0" applyNumberFormat="0" applyBorder="0" applyAlignment="0" applyProtection="0"/>
    <xf numFmtId="43" fontId="3" fillId="0" borderId="0" applyFont="0" applyFill="0" applyBorder="0" applyAlignment="0" applyProtection="0"/>
    <xf numFmtId="0" fontId="3" fillId="0" borderId="0"/>
    <xf numFmtId="0" fontId="2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43" fillId="0" borderId="0" applyFont="0" applyFill="0" applyBorder="0" applyAlignment="0" applyProtection="0"/>
  </cellStyleXfs>
  <cellXfs count="105">
    <xf numFmtId="0" fontId="0" fillId="0" borderId="0" xfId="0"/>
    <xf numFmtId="0" fontId="23" fillId="0" borderId="0" xfId="0" applyFont="1"/>
    <xf numFmtId="0" fontId="0" fillId="0" borderId="0" xfId="0" applyAlignment="1">
      <alignment wrapText="1"/>
    </xf>
    <xf numFmtId="0" fontId="24" fillId="0" borderId="12" xfId="0" applyFont="1" applyBorder="1" applyAlignment="1">
      <alignment horizontal="center" vertical="top" wrapText="1"/>
    </xf>
    <xf numFmtId="0" fontId="24" fillId="0" borderId="13" xfId="0" applyFont="1" applyBorder="1" applyAlignment="1">
      <alignment horizontal="center" vertical="top" wrapText="1"/>
    </xf>
    <xf numFmtId="0" fontId="24" fillId="0" borderId="14" xfId="0" applyFont="1" applyBorder="1" applyAlignment="1">
      <alignment horizontal="center" vertical="top" wrapText="1"/>
    </xf>
    <xf numFmtId="0" fontId="0" fillId="0" borderId="0" xfId="0" applyAlignment="1">
      <alignment horizontal="center"/>
    </xf>
    <xf numFmtId="0" fontId="24" fillId="0" borderId="12" xfId="0" applyFont="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23" fillId="0" borderId="0" xfId="0" applyFont="1" applyAlignment="1"/>
    <xf numFmtId="0" fontId="23" fillId="0" borderId="0" xfId="84" applyFont="1"/>
    <xf numFmtId="0" fontId="4" fillId="0" borderId="0" xfId="84"/>
    <xf numFmtId="0" fontId="4" fillId="0" borderId="0" xfId="0" applyFont="1"/>
    <xf numFmtId="0" fontId="24" fillId="0" borderId="13" xfId="0" applyFont="1" applyBorder="1" applyAlignment="1">
      <alignment horizontal="center"/>
    </xf>
    <xf numFmtId="0" fontId="23" fillId="0" borderId="15" xfId="0" applyFont="1" applyBorder="1" applyAlignment="1">
      <alignment horizontal="center" wrapText="1"/>
    </xf>
    <xf numFmtId="0" fontId="23" fillId="0" borderId="11" xfId="0" applyFont="1" applyBorder="1" applyAlignment="1">
      <alignment horizontal="center" wrapText="1"/>
    </xf>
    <xf numFmtId="0" fontId="24" fillId="0" borderId="13" xfId="0" applyFont="1" applyFill="1" applyBorder="1"/>
    <xf numFmtId="0" fontId="24" fillId="0" borderId="13" xfId="0" applyFont="1" applyFill="1" applyBorder="1" applyAlignment="1"/>
    <xf numFmtId="0" fontId="4" fillId="24" borderId="13" xfId="84" applyFill="1" applyBorder="1" applyAlignment="1" applyProtection="1">
      <alignment horizontal="left"/>
      <protection locked="0"/>
    </xf>
    <xf numFmtId="0" fontId="0" fillId="0" borderId="24" xfId="0" applyBorder="1" applyAlignment="1">
      <alignment wrapText="1"/>
    </xf>
    <xf numFmtId="0" fontId="4" fillId="0" borderId="25" xfId="0" applyFont="1" applyBorder="1" applyAlignment="1">
      <alignment vertical="top" wrapText="1"/>
    </xf>
    <xf numFmtId="0" fontId="0" fillId="0" borderId="25" xfId="0" applyBorder="1" applyAlignment="1">
      <alignment vertical="top" wrapText="1"/>
    </xf>
    <xf numFmtId="0" fontId="4" fillId="0" borderId="26" xfId="0" applyFont="1" applyBorder="1" applyAlignment="1">
      <alignment vertical="top" wrapText="1"/>
    </xf>
    <xf numFmtId="0" fontId="0" fillId="0" borderId="24" xfId="0" applyBorder="1" applyAlignment="1">
      <alignment vertical="top" wrapText="1"/>
    </xf>
    <xf numFmtId="0" fontId="4" fillId="0" borderId="24" xfId="0" applyFont="1" applyBorder="1" applyAlignment="1">
      <alignment vertical="top" wrapText="1"/>
    </xf>
    <xf numFmtId="0" fontId="0" fillId="0" borderId="16" xfId="0" applyBorder="1" applyAlignment="1">
      <alignment vertical="top" wrapText="1"/>
    </xf>
    <xf numFmtId="0" fontId="33" fillId="0" borderId="23" xfId="0" applyFont="1" applyBorder="1" applyAlignment="1"/>
    <xf numFmtId="0" fontId="0" fillId="0" borderId="28" xfId="0" applyBorder="1" applyAlignment="1">
      <alignment vertical="top" wrapText="1"/>
    </xf>
    <xf numFmtId="0" fontId="4" fillId="0" borderId="28" xfId="0" applyFont="1" applyBorder="1" applyAlignment="1">
      <alignment vertical="top" wrapText="1"/>
    </xf>
    <xf numFmtId="0" fontId="4" fillId="0" borderId="29" xfId="0" applyFont="1" applyBorder="1" applyAlignment="1">
      <alignment vertical="top" wrapText="1"/>
    </xf>
    <xf numFmtId="0" fontId="0" fillId="0" borderId="27" xfId="0" applyBorder="1" applyAlignment="1">
      <alignment vertical="top" wrapText="1"/>
    </xf>
    <xf numFmtId="0" fontId="4" fillId="0" borderId="17" xfId="0" applyFont="1" applyBorder="1" applyAlignment="1">
      <alignment vertical="top" wrapText="1"/>
    </xf>
    <xf numFmtId="0" fontId="4" fillId="0" borderId="16" xfId="0" applyFont="1" applyBorder="1" applyAlignment="1">
      <alignment vertical="top" wrapText="1"/>
    </xf>
    <xf numFmtId="0" fontId="0" fillId="0" borderId="17" xfId="0" applyBorder="1" applyAlignment="1">
      <alignment vertical="top" wrapText="1"/>
    </xf>
    <xf numFmtId="0" fontId="4" fillId="0" borderId="27" xfId="0" applyFont="1" applyBorder="1" applyAlignment="1">
      <alignment vertical="top" wrapText="1"/>
    </xf>
    <xf numFmtId="0" fontId="0" fillId="0" borderId="29" xfId="0" applyBorder="1" applyAlignment="1">
      <alignment vertical="top" wrapText="1"/>
    </xf>
    <xf numFmtId="0" fontId="0" fillId="0" borderId="16" xfId="0" applyBorder="1" applyAlignment="1">
      <alignment wrapText="1"/>
    </xf>
    <xf numFmtId="0" fontId="0" fillId="0" borderId="31" xfId="0" applyBorder="1" applyAlignment="1"/>
    <xf numFmtId="0" fontId="0" fillId="0" borderId="26" xfId="0" applyBorder="1" applyAlignment="1">
      <alignment wrapText="1"/>
    </xf>
    <xf numFmtId="0" fontId="4" fillId="0" borderId="30" xfId="0" applyFont="1" applyBorder="1" applyAlignment="1"/>
    <xf numFmtId="0" fontId="4" fillId="0" borderId="29" xfId="0" applyFont="1" applyFill="1" applyBorder="1" applyAlignment="1">
      <alignment vertical="top" wrapText="1"/>
    </xf>
    <xf numFmtId="0" fontId="23" fillId="0" borderId="15" xfId="0" applyFont="1" applyBorder="1" applyAlignment="1">
      <alignment wrapText="1"/>
    </xf>
    <xf numFmtId="0" fontId="3" fillId="0" borderId="0" xfId="107" applyFill="1" applyBorder="1"/>
    <xf numFmtId="0" fontId="35" fillId="0" borderId="0" xfId="107" applyFont="1" applyFill="1" applyBorder="1" applyAlignment="1"/>
    <xf numFmtId="0" fontId="3" fillId="0" borderId="0" xfId="107" applyFill="1" applyBorder="1" applyAlignment="1">
      <alignment vertical="top"/>
    </xf>
    <xf numFmtId="0" fontId="3" fillId="0" borderId="0" xfId="107" applyFill="1" applyBorder="1" applyAlignment="1"/>
    <xf numFmtId="0" fontId="3" fillId="0" borderId="0" xfId="107" applyFill="1" applyAlignment="1">
      <alignment wrapText="1"/>
    </xf>
    <xf numFmtId="0" fontId="37" fillId="0" borderId="0" xfId="0" applyFont="1"/>
    <xf numFmtId="0" fontId="3" fillId="0" borderId="0" xfId="107" applyAlignment="1">
      <alignment wrapText="1"/>
    </xf>
    <xf numFmtId="0" fontId="32" fillId="0" borderId="0" xfId="107" applyFont="1" applyFill="1" applyAlignment="1"/>
    <xf numFmtId="0" fontId="38" fillId="0" borderId="30" xfId="0" applyFont="1" applyBorder="1"/>
    <xf numFmtId="0" fontId="36" fillId="0" borderId="24" xfId="107" applyFont="1" applyFill="1" applyBorder="1"/>
    <xf numFmtId="0" fontId="3" fillId="0" borderId="32" xfId="107" applyBorder="1" applyAlignment="1">
      <alignment wrapText="1"/>
    </xf>
    <xf numFmtId="0" fontId="3" fillId="0" borderId="25" xfId="107" applyFill="1" applyBorder="1" applyAlignment="1">
      <alignment wrapText="1"/>
    </xf>
    <xf numFmtId="0" fontId="39" fillId="0" borderId="25" xfId="107" applyFont="1" applyFill="1" applyBorder="1" applyAlignment="1">
      <alignment wrapText="1"/>
    </xf>
    <xf numFmtId="0" fontId="37" fillId="0" borderId="25" xfId="0" quotePrefix="1" applyFont="1" applyBorder="1" applyAlignment="1">
      <alignment vertical="center" wrapText="1"/>
    </xf>
    <xf numFmtId="0" fontId="37" fillId="0" borderId="25" xfId="0" applyFont="1" applyBorder="1" applyAlignment="1">
      <alignment vertical="center" wrapText="1"/>
    </xf>
    <xf numFmtId="0" fontId="3" fillId="0" borderId="31" xfId="107" applyBorder="1" applyAlignment="1">
      <alignment wrapText="1"/>
    </xf>
    <xf numFmtId="0" fontId="36" fillId="0" borderId="24" xfId="107" applyFont="1" applyFill="1" applyBorder="1" applyAlignment="1">
      <alignment wrapText="1"/>
    </xf>
    <xf numFmtId="0" fontId="37" fillId="0" borderId="25" xfId="0" applyFont="1" applyBorder="1" applyAlignment="1">
      <alignment horizontal="left" vertical="center" wrapText="1" indent="2"/>
    </xf>
    <xf numFmtId="0" fontId="4" fillId="24" borderId="18" xfId="84" applyFill="1" applyBorder="1" applyAlignment="1" applyProtection="1">
      <alignment horizontal="center"/>
      <protection locked="0"/>
    </xf>
    <xf numFmtId="0" fontId="4" fillId="24" borderId="0" xfId="84" applyFill="1" applyBorder="1" applyAlignment="1" applyProtection="1">
      <alignment horizontal="center"/>
      <protection locked="0"/>
    </xf>
    <xf numFmtId="0" fontId="24" fillId="0" borderId="14" xfId="0" applyFont="1" applyBorder="1" applyAlignment="1">
      <alignment horizontal="center"/>
    </xf>
    <xf numFmtId="0" fontId="24" fillId="0" borderId="13" xfId="0" applyFont="1" applyFill="1" applyBorder="1" applyAlignment="1">
      <alignment wrapText="1"/>
    </xf>
    <xf numFmtId="0" fontId="24" fillId="0" borderId="12" xfId="0" applyFont="1" applyBorder="1" applyAlignment="1">
      <alignment horizontal="center"/>
    </xf>
    <xf numFmtId="0" fontId="24" fillId="28" borderId="13" xfId="0" applyFont="1" applyFill="1" applyBorder="1" applyAlignment="1"/>
    <xf numFmtId="0" fontId="0" fillId="28" borderId="0" xfId="0" applyFill="1"/>
    <xf numFmtId="0" fontId="23" fillId="0" borderId="0" xfId="0" applyFont="1" applyAlignment="1">
      <alignment horizontal="right"/>
    </xf>
    <xf numFmtId="0" fontId="41" fillId="0" borderId="15" xfId="0" applyFont="1" applyBorder="1" applyAlignment="1">
      <alignment horizontal="center"/>
    </xf>
    <xf numFmtId="0" fontId="36" fillId="0" borderId="25" xfId="107" applyFont="1" applyBorder="1" applyAlignment="1">
      <alignment wrapText="1"/>
    </xf>
    <xf numFmtId="0" fontId="37" fillId="0" borderId="26" xfId="0" applyFont="1" applyBorder="1" applyAlignment="1">
      <alignment wrapText="1"/>
    </xf>
    <xf numFmtId="0" fontId="37" fillId="0" borderId="25" xfId="0" applyFont="1" applyBorder="1" applyAlignment="1">
      <alignment horizontal="left" vertical="center" wrapText="1"/>
    </xf>
    <xf numFmtId="0" fontId="40" fillId="0" borderId="25" xfId="0" quotePrefix="1" applyFont="1" applyBorder="1" applyAlignment="1">
      <alignment horizontal="left" vertical="center" wrapText="1" indent="4"/>
    </xf>
    <xf numFmtId="0" fontId="37" fillId="0" borderId="26" xfId="0" applyFont="1" applyBorder="1" applyAlignment="1">
      <alignment horizontal="left" vertical="center" wrapText="1"/>
    </xf>
    <xf numFmtId="0" fontId="37" fillId="0" borderId="25" xfId="0" applyFont="1" applyBorder="1" applyAlignment="1">
      <alignment horizontal="left" indent="2"/>
    </xf>
    <xf numFmtId="0" fontId="24" fillId="0" borderId="14" xfId="0" applyFont="1" applyFill="1" applyBorder="1"/>
    <xf numFmtId="0" fontId="24" fillId="0" borderId="0" xfId="0" applyFont="1" applyFill="1" applyBorder="1" applyAlignment="1"/>
    <xf numFmtId="0" fontId="24" fillId="0" borderId="10" xfId="0" applyFont="1" applyFill="1" applyBorder="1" applyAlignment="1"/>
    <xf numFmtId="0" fontId="24" fillId="0" borderId="19" xfId="0" applyFont="1" applyFill="1" applyBorder="1" applyAlignment="1"/>
    <xf numFmtId="0" fontId="24" fillId="0" borderId="0" xfId="0" applyFont="1" applyFill="1" applyBorder="1" applyAlignment="1">
      <alignment wrapText="1"/>
    </xf>
    <xf numFmtId="0" fontId="23" fillId="28" borderId="0" xfId="84" applyFont="1" applyFill="1"/>
    <xf numFmtId="0" fontId="23" fillId="0" borderId="0" xfId="84" applyFont="1" applyAlignment="1">
      <alignment horizontal="center"/>
    </xf>
    <xf numFmtId="165" fontId="4" fillId="0" borderId="0" xfId="127" applyNumberFormat="1" applyFont="1"/>
    <xf numFmtId="0" fontId="4" fillId="0" borderId="22" xfId="84" applyBorder="1"/>
    <xf numFmtId="165" fontId="4" fillId="0" borderId="22" xfId="127" applyNumberFormat="1" applyFont="1" applyBorder="1"/>
    <xf numFmtId="165" fontId="4" fillId="0" borderId="0" xfId="84" applyNumberFormat="1"/>
    <xf numFmtId="10" fontId="4" fillId="0" borderId="0" xfId="84" applyNumberFormat="1"/>
    <xf numFmtId="0" fontId="4" fillId="29" borderId="0" xfId="84" applyFill="1"/>
    <xf numFmtId="9" fontId="4" fillId="0" borderId="0" xfId="84" applyNumberFormat="1"/>
    <xf numFmtId="0" fontId="4" fillId="0" borderId="0" xfId="84" applyAlignment="1">
      <alignment horizontal="left" indent="1"/>
    </xf>
    <xf numFmtId="0" fontId="4" fillId="0" borderId="22" xfId="84" applyBorder="1" applyAlignment="1">
      <alignment horizontal="left" indent="1"/>
    </xf>
    <xf numFmtId="165" fontId="4" fillId="0" borderId="22" xfId="84" applyNumberFormat="1" applyBorder="1"/>
    <xf numFmtId="165" fontId="23" fillId="0" borderId="0" xfId="127" applyNumberFormat="1" applyFont="1"/>
    <xf numFmtId="165" fontId="23" fillId="28" borderId="0" xfId="127" applyNumberFormat="1" applyFont="1" applyFill="1"/>
    <xf numFmtId="0" fontId="29" fillId="0" borderId="0" xfId="0" applyFont="1" applyAlignment="1">
      <alignment horizontal="center"/>
    </xf>
    <xf numFmtId="0" fontId="23" fillId="0" borderId="27" xfId="0" applyFont="1" applyBorder="1" applyAlignment="1">
      <alignment vertical="center"/>
    </xf>
    <xf numFmtId="0" fontId="23" fillId="0" borderId="28" xfId="0" applyFont="1" applyBorder="1" applyAlignment="1">
      <alignment vertical="center"/>
    </xf>
    <xf numFmtId="0" fontId="23" fillId="0" borderId="29" xfId="0" applyFont="1" applyBorder="1" applyAlignment="1">
      <alignment vertical="center"/>
    </xf>
    <xf numFmtId="0" fontId="23" fillId="0" borderId="27" xfId="0" applyFont="1" applyBorder="1" applyAlignment="1"/>
    <xf numFmtId="0" fontId="23" fillId="0" borderId="28" xfId="0" applyFont="1" applyBorder="1" applyAlignment="1"/>
    <xf numFmtId="0" fontId="23" fillId="0" borderId="29" xfId="0" applyFont="1" applyBorder="1" applyAlignment="1"/>
    <xf numFmtId="0" fontId="23" fillId="25" borderId="20" xfId="0" applyFont="1" applyFill="1" applyBorder="1" applyAlignment="1">
      <alignment horizontal="center"/>
    </xf>
    <xf numFmtId="0" fontId="23" fillId="25" borderId="21" xfId="0" applyFont="1" applyFill="1" applyBorder="1" applyAlignment="1">
      <alignment horizontal="center"/>
    </xf>
    <xf numFmtId="0" fontId="23" fillId="25" borderId="11" xfId="0" applyFont="1" applyFill="1" applyBorder="1" applyAlignment="1">
      <alignment horizontal="center"/>
    </xf>
  </cellXfs>
  <cellStyles count="128">
    <cellStyle name="=C:\WINDOWS\SYSTEM32\COMMAND.COM" xfId="1" xr:uid="{00000000-0005-0000-0000-000000000000}"/>
    <cellStyle name="=C:\WINDOWS\SYSTEM32\COMMAND.COM 2" xfId="108" xr:uid="{00000000-0005-0000-0000-000001000000}"/>
    <cellStyle name="20% - Accent1" xfId="2" builtinId="30" customBuiltin="1"/>
    <cellStyle name="20% - Accent1 2" xfId="3" xr:uid="{00000000-0005-0000-0000-000003000000}"/>
    <cellStyle name="20% - Accent2" xfId="4" builtinId="34" customBuiltin="1"/>
    <cellStyle name="20% - Accent2 2" xfId="5" xr:uid="{00000000-0005-0000-0000-000005000000}"/>
    <cellStyle name="20% - Accent3" xfId="6" builtinId="38" customBuiltin="1"/>
    <cellStyle name="20% - Accent3 2" xfId="7" xr:uid="{00000000-0005-0000-0000-000007000000}"/>
    <cellStyle name="20% - Accent4" xfId="8" builtinId="42" customBuiltin="1"/>
    <cellStyle name="20% - Accent4 2" xfId="9" xr:uid="{00000000-0005-0000-0000-000009000000}"/>
    <cellStyle name="20% - Accent5" xfId="10" builtinId="46" customBuiltin="1"/>
    <cellStyle name="20% - Accent5 2" xfId="11" xr:uid="{00000000-0005-0000-0000-00000B000000}"/>
    <cellStyle name="20% - Accent6" xfId="12" builtinId="50" customBuiltin="1"/>
    <cellStyle name="20% - Accent6 2" xfId="13" xr:uid="{00000000-0005-0000-0000-00000D000000}"/>
    <cellStyle name="40% - Accent1" xfId="14" builtinId="31" customBuiltin="1"/>
    <cellStyle name="40% - Accent1 2" xfId="15" xr:uid="{00000000-0005-0000-0000-00000F000000}"/>
    <cellStyle name="40% - Accent2" xfId="16" builtinId="35" customBuiltin="1"/>
    <cellStyle name="40% - Accent2 2" xfId="17" xr:uid="{00000000-0005-0000-0000-000011000000}"/>
    <cellStyle name="40% - Accent3" xfId="18" builtinId="39" customBuiltin="1"/>
    <cellStyle name="40% - Accent3 2" xfId="19" xr:uid="{00000000-0005-0000-0000-000013000000}"/>
    <cellStyle name="40% - Accent4" xfId="20" builtinId="43" customBuiltin="1"/>
    <cellStyle name="40% - Accent4 2" xfId="21" xr:uid="{00000000-0005-0000-0000-000015000000}"/>
    <cellStyle name="40% - Accent5" xfId="22" builtinId="47" customBuiltin="1"/>
    <cellStyle name="40% - Accent5 2" xfId="23" xr:uid="{00000000-0005-0000-0000-000017000000}"/>
    <cellStyle name="40% - Accent6" xfId="24" builtinId="51" customBuiltin="1"/>
    <cellStyle name="40% - Accent6 2" xfId="25" xr:uid="{00000000-0005-0000-0000-000019000000}"/>
    <cellStyle name="60% - Accent1" xfId="26" builtinId="32" customBuiltin="1"/>
    <cellStyle name="60% - Accent1 2" xfId="27" xr:uid="{00000000-0005-0000-0000-00001B000000}"/>
    <cellStyle name="60% - Accent2" xfId="28" builtinId="36" customBuiltin="1"/>
    <cellStyle name="60% - Accent2 2" xfId="29" xr:uid="{00000000-0005-0000-0000-00001D000000}"/>
    <cellStyle name="60% - Accent3" xfId="30" builtinId="40" customBuiltin="1"/>
    <cellStyle name="60% - Accent3 2" xfId="31" xr:uid="{00000000-0005-0000-0000-00001F000000}"/>
    <cellStyle name="60% - Accent4" xfId="32" builtinId="44" customBuiltin="1"/>
    <cellStyle name="60% - Accent4 2" xfId="33" xr:uid="{00000000-0005-0000-0000-000021000000}"/>
    <cellStyle name="60% - Accent5" xfId="34" builtinId="48" customBuiltin="1"/>
    <cellStyle name="60% - Accent5 2" xfId="35" xr:uid="{00000000-0005-0000-0000-000023000000}"/>
    <cellStyle name="60% - Accent6" xfId="36" builtinId="52" customBuiltin="1"/>
    <cellStyle name="60% - Accent6 2" xfId="37" xr:uid="{00000000-0005-0000-0000-000025000000}"/>
    <cellStyle name="Accent1" xfId="38" builtinId="29" customBuiltin="1"/>
    <cellStyle name="Accent1 2" xfId="39" xr:uid="{00000000-0005-0000-0000-000027000000}"/>
    <cellStyle name="Accent2" xfId="40" builtinId="33" customBuiltin="1"/>
    <cellStyle name="Accent2 2" xfId="41" xr:uid="{00000000-0005-0000-0000-000029000000}"/>
    <cellStyle name="Accent3" xfId="42" builtinId="37" customBuiltin="1"/>
    <cellStyle name="Accent3 2" xfId="43" xr:uid="{00000000-0005-0000-0000-00002B000000}"/>
    <cellStyle name="Accent4" xfId="44" builtinId="41" customBuiltin="1"/>
    <cellStyle name="Accent4 2" xfId="45" xr:uid="{00000000-0005-0000-0000-00002D000000}"/>
    <cellStyle name="Accent5" xfId="46" builtinId="45" customBuiltin="1"/>
    <cellStyle name="Accent5 2" xfId="47" xr:uid="{00000000-0005-0000-0000-00002F000000}"/>
    <cellStyle name="Accent6" xfId="48" builtinId="49" customBuiltin="1"/>
    <cellStyle name="Accent6 2" xfId="49" xr:uid="{00000000-0005-0000-0000-000031000000}"/>
    <cellStyle name="Bad" xfId="50" builtinId="27" customBuiltin="1"/>
    <cellStyle name="Bad 2" xfId="51" xr:uid="{00000000-0005-0000-0000-000033000000}"/>
    <cellStyle name="Calculation" xfId="52" builtinId="22" customBuiltin="1"/>
    <cellStyle name="Calculation 2" xfId="53" xr:uid="{00000000-0005-0000-0000-000035000000}"/>
    <cellStyle name="Check Cell" xfId="54" builtinId="23" customBuiltin="1"/>
    <cellStyle name="Check Cell 2" xfId="55" xr:uid="{00000000-0005-0000-0000-000037000000}"/>
    <cellStyle name="Comma 10" xfId="106" xr:uid="{00000000-0005-0000-0000-000038000000}"/>
    <cellStyle name="Comma 11" xfId="127" xr:uid="{A0EB0869-A68F-499B-A4E3-EF6E2BC1DAED}"/>
    <cellStyle name="Comma 2" xfId="56" xr:uid="{00000000-0005-0000-0000-000039000000}"/>
    <cellStyle name="Comma 3" xfId="57" xr:uid="{00000000-0005-0000-0000-00003A000000}"/>
    <cellStyle name="Comma 3 2" xfId="109" xr:uid="{00000000-0005-0000-0000-00003B000000}"/>
    <cellStyle name="Comma 4" xfId="58" xr:uid="{00000000-0005-0000-0000-00003C000000}"/>
    <cellStyle name="Comma 4 2" xfId="110" xr:uid="{00000000-0005-0000-0000-00003D000000}"/>
    <cellStyle name="Comma 5" xfId="59" xr:uid="{00000000-0005-0000-0000-00003E000000}"/>
    <cellStyle name="Comma 5 2" xfId="111" xr:uid="{00000000-0005-0000-0000-00003F000000}"/>
    <cellStyle name="Comma 6" xfId="60" xr:uid="{00000000-0005-0000-0000-000040000000}"/>
    <cellStyle name="Comma 6 2" xfId="112" xr:uid="{00000000-0005-0000-0000-000041000000}"/>
    <cellStyle name="Comma 7" xfId="61" xr:uid="{00000000-0005-0000-0000-000042000000}"/>
    <cellStyle name="Comma 8" xfId="122" xr:uid="{00000000-0005-0000-0000-000043000000}"/>
    <cellStyle name="Comma 9" xfId="125" xr:uid="{00000000-0005-0000-0000-000044000000}"/>
    <cellStyle name="Currency 2" xfId="62" xr:uid="{00000000-0005-0000-0000-000045000000}"/>
    <cellStyle name="Currency 2 2" xfId="113" xr:uid="{00000000-0005-0000-0000-000046000000}"/>
    <cellStyle name="Currency 3" xfId="63" xr:uid="{00000000-0005-0000-0000-000047000000}"/>
    <cellStyle name="Currency 3 2" xfId="114" xr:uid="{00000000-0005-0000-0000-000048000000}"/>
    <cellStyle name="Currency 4" xfId="64" xr:uid="{00000000-0005-0000-0000-000049000000}"/>
    <cellStyle name="Currency 4 2" xfId="115" xr:uid="{00000000-0005-0000-0000-00004A000000}"/>
    <cellStyle name="Explanatory Text" xfId="65" builtinId="53" customBuiltin="1"/>
    <cellStyle name="Explanatory Text 2" xfId="66" xr:uid="{00000000-0005-0000-0000-00004C000000}"/>
    <cellStyle name="Good" xfId="67" builtinId="26" customBuiltin="1"/>
    <cellStyle name="Good 2" xfId="68" xr:uid="{00000000-0005-0000-0000-00004E000000}"/>
    <cellStyle name="Good 3" xfId="104" xr:uid="{00000000-0005-0000-0000-00004F000000}"/>
    <cellStyle name="Heading 1" xfId="69" builtinId="16" customBuiltin="1"/>
    <cellStyle name="Heading 1 2" xfId="70" xr:uid="{00000000-0005-0000-0000-000051000000}"/>
    <cellStyle name="Heading 2" xfId="71" builtinId="17" customBuiltin="1"/>
    <cellStyle name="Heading 2 2" xfId="72" xr:uid="{00000000-0005-0000-0000-000053000000}"/>
    <cellStyle name="Heading 3" xfId="73" builtinId="18" customBuiltin="1"/>
    <cellStyle name="Heading 3 2" xfId="74" xr:uid="{00000000-0005-0000-0000-000055000000}"/>
    <cellStyle name="Heading 4" xfId="75" builtinId="19" customBuiltin="1"/>
    <cellStyle name="Heading 4 2" xfId="76" xr:uid="{00000000-0005-0000-0000-000057000000}"/>
    <cellStyle name="Input" xfId="77" builtinId="20" customBuiltin="1"/>
    <cellStyle name="Input 2" xfId="78" xr:uid="{00000000-0005-0000-0000-000059000000}"/>
    <cellStyle name="Linked Cell" xfId="79" builtinId="24" customBuiltin="1"/>
    <cellStyle name="Linked Cell 2" xfId="80" xr:uid="{00000000-0005-0000-0000-00005B000000}"/>
    <cellStyle name="Neutral" xfId="81" builtinId="28" customBuiltin="1"/>
    <cellStyle name="Neutral 2" xfId="82" xr:uid="{00000000-0005-0000-0000-00005D000000}"/>
    <cellStyle name="Neutral 3" xfId="105" xr:uid="{00000000-0005-0000-0000-00005E000000}"/>
    <cellStyle name="Normal" xfId="0" builtinId="0"/>
    <cellStyle name="Normal 2" xfId="83" xr:uid="{00000000-0005-0000-0000-000060000000}"/>
    <cellStyle name="Normal 2 2" xfId="84" xr:uid="{00000000-0005-0000-0000-000061000000}"/>
    <cellStyle name="Normal 2_AFE201112_LO3_JZH_1_GO_v2" xfId="85" xr:uid="{00000000-0005-0000-0000-000062000000}"/>
    <cellStyle name="Normal 3" xfId="86" xr:uid="{00000000-0005-0000-0000-000063000000}"/>
    <cellStyle name="Normal 4" xfId="87" xr:uid="{00000000-0005-0000-0000-000064000000}"/>
    <cellStyle name="Normal 5" xfId="107" xr:uid="{00000000-0005-0000-0000-000065000000}"/>
    <cellStyle name="Normal 5 2" xfId="121" xr:uid="{00000000-0005-0000-0000-000066000000}"/>
    <cellStyle name="Normal 6" xfId="124" xr:uid="{00000000-0005-0000-0000-000067000000}"/>
    <cellStyle name="Normal 8" xfId="103" xr:uid="{00000000-0005-0000-0000-000068000000}"/>
    <cellStyle name="Note" xfId="88" builtinId="10" customBuiltin="1"/>
    <cellStyle name="Note 2" xfId="89" xr:uid="{00000000-0005-0000-0000-00006A000000}"/>
    <cellStyle name="Output" xfId="90" builtinId="21" customBuiltin="1"/>
    <cellStyle name="Output 2" xfId="91" xr:uid="{00000000-0005-0000-0000-00006C000000}"/>
    <cellStyle name="Percent 2" xfId="92" xr:uid="{00000000-0005-0000-0000-00006D000000}"/>
    <cellStyle name="Percent 3" xfId="93" xr:uid="{00000000-0005-0000-0000-00006E000000}"/>
    <cellStyle name="Percent 3 2" xfId="116" xr:uid="{00000000-0005-0000-0000-00006F000000}"/>
    <cellStyle name="Percent 4" xfId="94" xr:uid="{00000000-0005-0000-0000-000070000000}"/>
    <cellStyle name="Percent 4 2" xfId="117" xr:uid="{00000000-0005-0000-0000-000071000000}"/>
    <cellStyle name="Percent 5" xfId="95" xr:uid="{00000000-0005-0000-0000-000072000000}"/>
    <cellStyle name="Percent 5 2" xfId="118" xr:uid="{00000000-0005-0000-0000-000073000000}"/>
    <cellStyle name="Percent 6" xfId="96" xr:uid="{00000000-0005-0000-0000-000074000000}"/>
    <cellStyle name="Percent 6 2" xfId="119" xr:uid="{00000000-0005-0000-0000-000075000000}"/>
    <cellStyle name="Percent 7" xfId="120" xr:uid="{00000000-0005-0000-0000-000076000000}"/>
    <cellStyle name="Percent 7 2" xfId="123" xr:uid="{00000000-0005-0000-0000-000077000000}"/>
    <cellStyle name="Percent 8" xfId="126" xr:uid="{00000000-0005-0000-0000-000078000000}"/>
    <cellStyle name="Title" xfId="97" builtinId="15" customBuiltin="1"/>
    <cellStyle name="Title 2" xfId="98" xr:uid="{00000000-0005-0000-0000-00007A000000}"/>
    <cellStyle name="Total" xfId="99" builtinId="25" customBuiltin="1"/>
    <cellStyle name="Total 2" xfId="100" xr:uid="{00000000-0005-0000-0000-00007C000000}"/>
    <cellStyle name="Warning Text" xfId="101" builtinId="11" customBuiltin="1"/>
    <cellStyle name="Warning Text 2" xfId="102" xr:uid="{00000000-0005-0000-0000-00007E000000}"/>
  </cellStyles>
  <dxfs count="0"/>
  <tableStyles count="0" defaultTableStyle="TableStyleMedium9" defaultPivotStyle="PivotStyleLight16"/>
  <colors>
    <mruColors>
      <color rgb="FF4505F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3b64bdd88f33b09/Desktop/JZ-1-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3b64bdd88f33b09/Desktop/AP-3-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Tweety/SOA%20Exam/LP%20QWC%202022/LAM/Summary%20ILA-LAM%20Fall%202022%20and%20Spring%202023%20Rubrics%20-%20Consolida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Z-1-2022"/>
      <sheetName val="JZ-1-2022 b) Calc"/>
      <sheetName val="syllabus list"/>
      <sheetName val="LO"/>
    </sheetNames>
    <sheetDataSet>
      <sheetData sheetId="0"/>
      <sheetData sheetId="1"/>
      <sheetData sheetId="2">
        <row r="4">
          <cell r="B4" t="str">
            <v>LAM-135-19: Stochastic Modeling, Theory and Reality from and Actuarial Perspective, sections I.A, I.B-I.B.3.a, I.B.4 &amp; I.D-I.D.3</v>
          </cell>
        </row>
        <row r="5">
          <cell r="B5" t="str">
            <v xml:space="preserve">LAM-137-19: Multi-state Transition Models with Actuarial Application, sections 1 &amp; 2 </v>
          </cell>
        </row>
        <row r="6">
          <cell r="B6" t="str">
            <v>LAM-138-19: A Practitioner's Guide to Generalized Linear Models, 1.1-1.108, 1.118-1.130 &amp; 3.1-3.14</v>
          </cell>
        </row>
        <row r="7">
          <cell r="B7" t="str">
            <v>LAM-141-19: Case Study: LTC Insurance First Principles Modeling</v>
          </cell>
        </row>
        <row r="8">
          <cell r="B8" t="str">
            <v>LAM-142-19: Case Study: LTC Insurance First Principles Modeling: Mortality Assumptions</v>
          </cell>
        </row>
        <row r="9">
          <cell r="B9" t="str">
            <v>LAM-143-19: Case Study: LTC Insurance First Principles Modeling: Lapse Assumptions</v>
          </cell>
        </row>
        <row r="10">
          <cell r="B10" t="str">
            <v>Stochastic Modeling is on the Rise, Product Matters, Nov 2016</v>
          </cell>
        </row>
        <row r="11">
          <cell r="B11" t="str">
            <v>Stochastic Analysis of Long-Term Multiple-Decrement Contracts, 2008 (excluding Attachments  )</v>
          </cell>
        </row>
        <row r="12">
          <cell r="B12" t="str">
            <v>Beware of Stochastic Model Risk!, Stroman, Risk &amp; Rewards, SoA, Aug 2019</v>
          </cell>
        </row>
        <row r="13">
          <cell r="B13" t="str">
            <v>Common Misunderstandings of Risk-Neutral Valuation, Stroman, Financial Reporter, SoA, June 2019</v>
          </cell>
        </row>
        <row r="14">
          <cell r="B14" t="str">
            <v>LAM-116-14: Life Insurance Forecasting and Liability Models: An Examination of the Trade-Offs Involved with Certain Modeling Decisions</v>
          </cell>
        </row>
        <row r="15">
          <cell r="B15" t="str">
            <v>LAM-132-19: Cluster Analysis: A Spatial Approach to Actuarial Modeling</v>
          </cell>
        </row>
        <row r="16">
          <cell r="B16" t="str">
            <v>LAM-133-19: Model Risk Mitigation and Cost Reduction Through Effective Documentation</v>
          </cell>
        </row>
        <row r="17">
          <cell r="B17" t="str">
            <v>LAM-134-19: Supervisory Guidance on Model Risk Management, SR Letter 11-7, Board of Governors of the Federal Reserve System, 2011</v>
          </cell>
        </row>
        <row r="18">
          <cell r="B18" t="str">
            <v>LAM-135-19: Stochastic Modeling, Theory and Reality from and Actuarial Perspective, section II.B.I</v>
          </cell>
        </row>
        <row r="19">
          <cell r="B19" t="str">
            <v>LAM-144-19: Framework for Use of Discount Rates in Actuarial Models</v>
          </cell>
        </row>
        <row r="20">
          <cell r="B20" t="str">
            <v>LAM-149-21: Application of Professional Judgement by Actuaries, 2020</v>
          </cell>
        </row>
        <row r="21">
          <cell r="B21" t="str">
            <v>LAM-xx-22: Standards of Practice, Canadian Institute of Actuaries Actuarial Standards Board, 2022, 1440-1490</v>
          </cell>
        </row>
        <row r="22">
          <cell r="B22" t="str">
            <v>ASOP 56: Modeling, Sections 3 &amp; 4</v>
          </cell>
        </row>
        <row r="23">
          <cell r="B23" t="str">
            <v>Model Validation for Insurance Enterprise Risk and Capital Models, 2014 (excluding Appendices)</v>
          </cell>
        </row>
        <row r="24">
          <cell r="B24" t="str">
            <v>The Effect of Deflation or High Inflation on the Insurance Industry, 2012 (excluding pp. 11-14)</v>
          </cell>
        </row>
        <row r="25">
          <cell r="B25" t="str">
            <v>Interesting Challenges for Insurers, Product Matters, Jun 2012</v>
          </cell>
        </row>
        <row r="26">
          <cell r="B26" t="str">
            <v>Model Efficiency Study Results, Nov 2011</v>
          </cell>
        </row>
        <row r="27">
          <cell r="B27" t="str">
            <v>Model Efficiency in the U.S. Life Insurance Industry, The Modeling Platform, Apr 2016</v>
          </cell>
        </row>
        <row r="28">
          <cell r="B28" t="str">
            <v>Actuarial Modeling Systems: How Open We WANT Them to be vs. How Closed We NEED Them to be, The Modeling Platform, Nov 2017</v>
          </cell>
        </row>
        <row r="29">
          <cell r="B29" t="str">
            <v>Data Visualization for Model Controls, Financial Reporter, Mar 2017</v>
          </cell>
        </row>
        <row r="30">
          <cell r="B30" t="str">
            <v>The Importance of Centralization of Actuarial Modeling Functions, Part 1: Focus on Modularization and Reuse, The Modeling Platform, Nov 2019</v>
          </cell>
        </row>
        <row r="31">
          <cell r="B31" t="str">
            <v>Assumption Governance, The Acutary, Jan 2021</v>
          </cell>
        </row>
        <row r="32">
          <cell r="B32" t="str">
            <v>LAM-117-14: Key Rate Durations: Measures of Interest Rate Risk</v>
          </cell>
        </row>
        <row r="33">
          <cell r="B33" t="str">
            <v xml:space="preserve">LAM-118-14: Revisiting the Role of Insurance Company ALM w/in a RM Framework </v>
          </cell>
        </row>
        <row r="34">
          <cell r="B34" t="str">
            <v>LAM-130-15: Diversification: Consideration on Modelling Aspects &amp; Related Fungibility and Transferability, CRO, Oct 2013, pp. 1-18</v>
          </cell>
        </row>
        <row r="35">
          <cell r="B35" t="str">
            <v>LAM-131-19: Life Insurance Accounting, Asset/Liability Management Ch 22</v>
          </cell>
        </row>
        <row r="36">
          <cell r="B36" t="str">
            <v>LAM-140-19: Asset Adequacy Analysis Practice Note, 2004  , questions: 3, 5, 10-16, 18-20, 27, 29-31, 39, 42-60, 65-68, 71-82, 85 &amp; 89</v>
          </cell>
        </row>
        <row r="37">
          <cell r="B37" t="str">
            <v>LAM-146-19: ALM Management of Financial Institutions Ch 16, Tilman, 2003</v>
          </cell>
        </row>
        <row r="38">
          <cell r="B38" t="str">
            <v>LAM-147-19:  ALM Management of Financial Institutions Ch 2, Tilman, 2003</v>
          </cell>
        </row>
        <row r="39">
          <cell r="B39" t="str">
            <v>Investment Guarantees Ch 1, Hardy, 2003</v>
          </cell>
        </row>
        <row r="40">
          <cell r="B40" t="str">
            <v>Investment Guarantees Ch 2, Hardy, 2003</v>
          </cell>
        </row>
        <row r="41">
          <cell r="B41" t="str">
            <v>Investment Guarantees Ch 6, Hardy, 2003</v>
          </cell>
        </row>
        <row r="42">
          <cell r="B42" t="str">
            <v>Investment Guarantees Ch 7 (pg 115-125), Hardy, 2003</v>
          </cell>
        </row>
        <row r="43">
          <cell r="B43" t="str">
            <v>Investment Guarantees Ch 8 (pg 133-143), Hardy, 2003</v>
          </cell>
        </row>
        <row r="44">
          <cell r="B44" t="str">
            <v>Investment Guarantees Ch 12, Hardy, 2003</v>
          </cell>
        </row>
        <row r="45">
          <cell r="B45" t="str">
            <v>Investment Guarantees Ch 13, Hardy, 2003</v>
          </cell>
        </row>
        <row r="46">
          <cell r="B46" t="str">
            <v>LAM -139-19: Simulation of a Guaranteed Minimum Annuity Benefit, Freedman, 2019; Excel Model - Stochastic Simulation of a GMAB Option (Accompanies Simulation of a GMAB)</v>
          </cell>
        </row>
        <row r="47">
          <cell r="B47" t="str">
            <v>LAM-148-19: Introduction to Economic Scenario Generators - Selecting and Specifying ESGs</v>
          </cell>
        </row>
        <row r="48">
          <cell r="B48" t="str">
            <v>Economic Scenario Generators: A Practical Guide, 2016, Ch . 1, 2, 4.1, 5, 6, 9, 10, 11.1 &amp; 11.3</v>
          </cell>
        </row>
        <row r="50">
          <cell r="A50" t="str">
            <v>LO#1</v>
          </cell>
          <cell r="B50" t="str">
            <v>Retrieval</v>
          </cell>
        </row>
        <row r="51">
          <cell r="A51" t="str">
            <v>LO#2</v>
          </cell>
          <cell r="B51" t="str">
            <v>Comprehension</v>
          </cell>
        </row>
        <row r="52">
          <cell r="A52" t="str">
            <v>LO#3</v>
          </cell>
          <cell r="B52" t="str">
            <v>Analysis</v>
          </cell>
        </row>
        <row r="53">
          <cell r="A53" t="str">
            <v>LO#4</v>
          </cell>
          <cell r="B53" t="str">
            <v>Knowledge Utilization</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3-2022"/>
      <sheetName val="syllabus list"/>
    </sheetNames>
    <sheetDataSet>
      <sheetData sheetId="0"/>
      <sheetData sheetId="1">
        <row r="4">
          <cell r="B4" t="str">
            <v>LAM-135-19: Stochastic Modeling, Theory and Reality from and Actuarial Perspective, sections I.A, I.B-I.B.3.a, I.B.4 &amp; I.D-I.D.3</v>
          </cell>
        </row>
        <row r="50">
          <cell r="A50" t="str">
            <v>LO#1</v>
          </cell>
        </row>
        <row r="51">
          <cell r="A51" t="str">
            <v>LO#2</v>
          </cell>
        </row>
        <row r="52">
          <cell r="A52" t="str">
            <v>LO#3</v>
          </cell>
        </row>
        <row r="53">
          <cell r="A53" t="str">
            <v>LO#4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Summary"/>
      <sheetName val="Coverage"/>
      <sheetName val="AP-1-2022"/>
      <sheetName val="AP-2-2022"/>
      <sheetName val="AP-3-2022"/>
      <sheetName val="JS-1-2022"/>
      <sheetName val="JS-Inflation charts - Info Only"/>
      <sheetName val="JZ-1-2022"/>
      <sheetName val="JZ-1-2022 b) Calc"/>
      <sheetName val="LW-1-2022"/>
      <sheetName val="Mve-1-2022"/>
      <sheetName val="Q1 (Part C calc)"/>
      <sheetName val="Q1 (Part D calc)"/>
      <sheetName val="MVE-2-2022"/>
      <sheetName val="RH-1-2022"/>
      <sheetName val="RH-1-2022 Calc"/>
      <sheetName val="RR-1-2022"/>
      <sheetName val="RR-2-2022"/>
      <sheetName val="WL-1-2022 Question (a) &amp; (b)"/>
      <sheetName val="WL-1-2022 (c)"/>
      <sheetName val="WL-2-2022"/>
      <sheetName val="&lt;- Rubrics"/>
      <sheetName val="RubricTemplate"/>
      <sheetName val="syllabus list"/>
      <sheetName val="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9">
          <cell r="C9" t="e">
            <v>#N/A</v>
          </cell>
        </row>
        <row r="20">
          <cell r="D20" t="str">
            <v>(a)</v>
          </cell>
          <cell r="E20" t="str">
            <v>(b)</v>
          </cell>
          <cell r="F20" t="str">
            <v>(c)</v>
          </cell>
          <cell r="G20" t="str">
            <v>(d)</v>
          </cell>
          <cell r="H20" t="str">
            <v>(e)</v>
          </cell>
          <cell r="I20" t="str">
            <v>(f)</v>
          </cell>
          <cell r="J20" t="str">
            <v>(g)</v>
          </cell>
          <cell r="K20" t="str">
            <v>(h)</v>
          </cell>
        </row>
      </sheetData>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2"/>
  <sheetViews>
    <sheetView showGridLines="0" workbookViewId="0">
      <selection sqref="A1:C1"/>
    </sheetView>
  </sheetViews>
  <sheetFormatPr defaultColWidth="8.77734375" defaultRowHeight="13.2" x14ac:dyDescent="0.25"/>
  <cols>
    <col min="1" max="1" width="7.6640625" style="1" customWidth="1"/>
    <col min="2" max="2" width="16" style="2" customWidth="1"/>
    <col min="3" max="3" width="94.33203125" style="2" customWidth="1"/>
  </cols>
  <sheetData>
    <row r="1" spans="1:5" ht="21.6" thickBot="1" x14ac:dyDescent="0.45">
      <c r="A1" s="95" t="s">
        <v>80</v>
      </c>
      <c r="B1" s="95"/>
      <c r="C1" s="95"/>
    </row>
    <row r="2" spans="1:5" ht="13.8" thickBot="1" x14ac:dyDescent="0.3">
      <c r="D2" s="68" t="s">
        <v>61</v>
      </c>
      <c r="E2" s="69">
        <v>2022</v>
      </c>
    </row>
    <row r="3" spans="1:5" x14ac:dyDescent="0.25">
      <c r="A3" s="19" t="s">
        <v>55</v>
      </c>
      <c r="B3" s="61"/>
      <c r="C3" s="62"/>
    </row>
    <row r="4" spans="1:5" x14ac:dyDescent="0.25">
      <c r="A4" s="10" t="s">
        <v>54</v>
      </c>
    </row>
    <row r="6" spans="1:5" x14ac:dyDescent="0.25">
      <c r="A6" s="96" t="s">
        <v>7</v>
      </c>
      <c r="B6" s="27" t="s">
        <v>31</v>
      </c>
      <c r="C6" s="20"/>
    </row>
    <row r="7" spans="1:5" ht="26.4" x14ac:dyDescent="0.25">
      <c r="A7" s="97"/>
      <c r="B7" s="31" t="s">
        <v>38</v>
      </c>
      <c r="C7" s="25" t="str">
        <f>"Question code: This is your initials plus which question of yours it is and what year. (For example: Jeanette Manning's 2nd question for "&amp;Year&amp;" QWC would be JM-2-"&amp;Year&amp;")"</f>
        <v>Question code: This is your initials plus which question of yours it is and what year. (For example: Jeanette Manning's 2nd question for 2022 QWC would be JM-2-2022)</v>
      </c>
    </row>
    <row r="8" spans="1:5" x14ac:dyDescent="0.25">
      <c r="A8" s="97"/>
      <c r="B8" s="28" t="s">
        <v>39</v>
      </c>
      <c r="C8" s="22" t="s">
        <v>8</v>
      </c>
    </row>
    <row r="9" spans="1:5" x14ac:dyDescent="0.25">
      <c r="A9" s="97"/>
      <c r="B9" s="28" t="s">
        <v>40</v>
      </c>
      <c r="C9" s="22" t="s">
        <v>18</v>
      </c>
    </row>
    <row r="10" spans="1:5" x14ac:dyDescent="0.25">
      <c r="A10" s="97"/>
      <c r="B10" s="28" t="s">
        <v>41</v>
      </c>
      <c r="C10" s="21" t="s">
        <v>63</v>
      </c>
    </row>
    <row r="11" spans="1:5" x14ac:dyDescent="0.25">
      <c r="A11" s="97"/>
      <c r="B11" s="28" t="s">
        <v>42</v>
      </c>
      <c r="C11" s="21" t="s">
        <v>22</v>
      </c>
    </row>
    <row r="12" spans="1:5" x14ac:dyDescent="0.25">
      <c r="A12" s="97"/>
      <c r="B12" s="28" t="s">
        <v>43</v>
      </c>
      <c r="C12" s="21" t="s">
        <v>23</v>
      </c>
    </row>
    <row r="13" spans="1:5" x14ac:dyDescent="0.25">
      <c r="A13" s="97"/>
      <c r="B13" s="28" t="s">
        <v>44</v>
      </c>
      <c r="C13" s="21" t="s">
        <v>24</v>
      </c>
    </row>
    <row r="14" spans="1:5" x14ac:dyDescent="0.25">
      <c r="A14" s="97"/>
      <c r="B14" s="28" t="s">
        <v>45</v>
      </c>
      <c r="C14" s="21" t="s">
        <v>63</v>
      </c>
    </row>
    <row r="15" spans="1:5" x14ac:dyDescent="0.25">
      <c r="A15" s="98"/>
      <c r="B15" s="30" t="s">
        <v>62</v>
      </c>
      <c r="C15" s="23" t="s">
        <v>64</v>
      </c>
    </row>
    <row r="16" spans="1:5" x14ac:dyDescent="0.25">
      <c r="A16" s="96" t="s">
        <v>9</v>
      </c>
      <c r="B16" s="27" t="s">
        <v>32</v>
      </c>
      <c r="C16" s="24"/>
    </row>
    <row r="17" spans="1:3" ht="39.6" x14ac:dyDescent="0.25">
      <c r="A17" s="98"/>
      <c r="B17" s="32" t="s">
        <v>46</v>
      </c>
      <c r="C17" s="32" t="s">
        <v>65</v>
      </c>
    </row>
    <row r="18" spans="1:3" x14ac:dyDescent="0.25">
      <c r="A18" s="96" t="s">
        <v>10</v>
      </c>
      <c r="B18" s="27" t="s">
        <v>35</v>
      </c>
      <c r="C18" s="24"/>
    </row>
    <row r="19" spans="1:3" ht="52.8" x14ac:dyDescent="0.25">
      <c r="A19" s="98"/>
      <c r="B19" s="33" t="s">
        <v>47</v>
      </c>
      <c r="C19" s="32" t="s">
        <v>69</v>
      </c>
    </row>
    <row r="20" spans="1:3" x14ac:dyDescent="0.25">
      <c r="A20" s="96" t="s">
        <v>11</v>
      </c>
      <c r="B20" s="27" t="s">
        <v>33</v>
      </c>
      <c r="C20" s="26"/>
    </row>
    <row r="21" spans="1:3" ht="33.450000000000003" customHeight="1" x14ac:dyDescent="0.25">
      <c r="A21" s="98"/>
      <c r="B21" s="32" t="s">
        <v>48</v>
      </c>
      <c r="C21" s="34" t="s">
        <v>34</v>
      </c>
    </row>
    <row r="22" spans="1:3" x14ac:dyDescent="0.25">
      <c r="A22" s="96" t="s">
        <v>16</v>
      </c>
      <c r="B22" s="27" t="s">
        <v>36</v>
      </c>
      <c r="C22" s="26"/>
    </row>
    <row r="23" spans="1:3" ht="26.4" x14ac:dyDescent="0.25">
      <c r="A23" s="97"/>
      <c r="B23" s="35" t="s">
        <v>21</v>
      </c>
      <c r="C23" s="35" t="s">
        <v>53</v>
      </c>
    </row>
    <row r="24" spans="1:3" ht="61.2" customHeight="1" x14ac:dyDescent="0.25">
      <c r="A24" s="97"/>
      <c r="B24" s="28" t="s">
        <v>12</v>
      </c>
      <c r="C24" s="29" t="s">
        <v>70</v>
      </c>
    </row>
    <row r="25" spans="1:3" ht="36" customHeight="1" x14ac:dyDescent="0.25">
      <c r="A25" s="97"/>
      <c r="B25" s="28" t="s">
        <v>13</v>
      </c>
      <c r="C25" s="29" t="s">
        <v>66</v>
      </c>
    </row>
    <row r="26" spans="1:3" ht="34.799999999999997" customHeight="1" x14ac:dyDescent="0.25">
      <c r="A26" s="97"/>
      <c r="B26" s="28" t="s">
        <v>14</v>
      </c>
      <c r="C26" s="29" t="s">
        <v>67</v>
      </c>
    </row>
    <row r="27" spans="1:3" ht="33" customHeight="1" x14ac:dyDescent="0.25">
      <c r="A27" s="97"/>
      <c r="B27" s="28" t="s">
        <v>15</v>
      </c>
      <c r="C27" s="29" t="s">
        <v>68</v>
      </c>
    </row>
    <row r="28" spans="1:3" ht="82.2" customHeight="1" x14ac:dyDescent="0.25">
      <c r="A28" s="98"/>
      <c r="B28" s="36" t="s">
        <v>49</v>
      </c>
      <c r="C28" s="41" t="s">
        <v>77</v>
      </c>
    </row>
    <row r="29" spans="1:3" x14ac:dyDescent="0.25">
      <c r="A29" s="96" t="s">
        <v>17</v>
      </c>
      <c r="B29" s="27" t="s">
        <v>50</v>
      </c>
      <c r="C29" s="26"/>
    </row>
    <row r="30" spans="1:3" ht="19.8" customHeight="1" x14ac:dyDescent="0.25">
      <c r="A30" s="97"/>
      <c r="B30" s="29" t="s">
        <v>60</v>
      </c>
      <c r="C30" s="35" t="s">
        <v>71</v>
      </c>
    </row>
    <row r="31" spans="1:3" ht="31.2" customHeight="1" x14ac:dyDescent="0.25">
      <c r="A31" s="97"/>
      <c r="B31" s="29" t="s">
        <v>59</v>
      </c>
      <c r="C31" s="28" t="s">
        <v>72</v>
      </c>
    </row>
    <row r="32" spans="1:3" ht="52.8" x14ac:dyDescent="0.25">
      <c r="A32" s="97"/>
      <c r="B32" s="29" t="s">
        <v>58</v>
      </c>
      <c r="C32" s="29" t="s">
        <v>78</v>
      </c>
    </row>
    <row r="33" spans="1:3" ht="45" customHeight="1" x14ac:dyDescent="0.25">
      <c r="A33" s="98"/>
      <c r="B33" s="30" t="s">
        <v>57</v>
      </c>
      <c r="C33" s="30" t="s">
        <v>73</v>
      </c>
    </row>
    <row r="34" spans="1:3" x14ac:dyDescent="0.25">
      <c r="A34" s="96" t="s">
        <v>19</v>
      </c>
      <c r="B34" s="27" t="s">
        <v>51</v>
      </c>
      <c r="C34" s="26"/>
    </row>
    <row r="35" spans="1:3" ht="66" x14ac:dyDescent="0.25">
      <c r="A35" s="98"/>
      <c r="B35" s="32" t="s">
        <v>79</v>
      </c>
      <c r="C35" s="32" t="s">
        <v>74</v>
      </c>
    </row>
    <row r="36" spans="1:3" x14ac:dyDescent="0.25">
      <c r="A36" s="99" t="s">
        <v>25</v>
      </c>
      <c r="B36" s="27" t="s">
        <v>37</v>
      </c>
      <c r="C36" s="37"/>
    </row>
    <row r="37" spans="1:3" x14ac:dyDescent="0.25">
      <c r="A37" s="100"/>
      <c r="B37" s="40" t="str">
        <f>"Save this excel file as the name in cell D1 - example JM-2-"&amp;Year&amp;".xlsx"</f>
        <v>Save this excel file as the name in cell D1 - example JM-2-2022.xlsx</v>
      </c>
      <c r="C37" s="20"/>
    </row>
    <row r="38" spans="1:3" x14ac:dyDescent="0.25">
      <c r="A38" s="101"/>
      <c r="B38" s="38"/>
      <c r="C38" s="39"/>
    </row>
    <row r="40" spans="1:3" x14ac:dyDescent="0.25">
      <c r="A40" s="1" t="s">
        <v>75</v>
      </c>
    </row>
    <row r="41" spans="1:3" x14ac:dyDescent="0.25">
      <c r="A41" s="1" t="s">
        <v>20</v>
      </c>
    </row>
    <row r="42" spans="1:3" x14ac:dyDescent="0.25">
      <c r="A42" s="1" t="s">
        <v>76</v>
      </c>
    </row>
  </sheetData>
  <mergeCells count="9">
    <mergeCell ref="A1:C1"/>
    <mergeCell ref="A29:A33"/>
    <mergeCell ref="A34:A35"/>
    <mergeCell ref="A36:A38"/>
    <mergeCell ref="A6:A15"/>
    <mergeCell ref="A16:A17"/>
    <mergeCell ref="A18:A19"/>
    <mergeCell ref="A20:A21"/>
    <mergeCell ref="A22:A28"/>
  </mergeCells>
  <pageMargins left="0.75" right="0.75" top="1" bottom="1" header="0.5" footer="0.5"/>
  <pageSetup orientation="portrait" r:id="rId1"/>
  <headerFooter alignWithMargins="0">
    <oddFooter>&amp;C&amp;1#&amp;"Calibri"&amp;10&amp;K000000CONFIDENTIAL</oddFooter>
  </headerFooter>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80D89-86B4-43D7-B3A8-F5872B8521D5}">
  <sheetPr>
    <tabColor theme="6" tint="0.59999389629810485"/>
  </sheetPr>
  <dimension ref="A1:Q21"/>
  <sheetViews>
    <sheetView tabSelected="1" zoomScale="85" zoomScaleNormal="85" workbookViewId="0"/>
  </sheetViews>
  <sheetFormatPr defaultColWidth="12.77734375" defaultRowHeight="13.2" x14ac:dyDescent="0.25"/>
  <cols>
    <col min="1" max="1" width="13.5546875" style="12" customWidth="1"/>
    <col min="2" max="2" width="12.77734375" style="12"/>
    <col min="3" max="3" width="5.21875" style="12" customWidth="1"/>
    <col min="4" max="4" width="21.6640625" style="12" bestFit="1" customWidth="1"/>
    <col min="5" max="9" width="12.77734375" style="12"/>
    <col min="10" max="10" width="5.21875" style="12" customWidth="1"/>
    <col min="11" max="11" width="21.6640625" style="12" bestFit="1" customWidth="1"/>
    <col min="12" max="16384" width="12.77734375" style="12"/>
  </cols>
  <sheetData>
    <row r="1" spans="1:17" x14ac:dyDescent="0.25">
      <c r="D1" s="81" t="s">
        <v>195</v>
      </c>
      <c r="K1" s="81" t="s">
        <v>196</v>
      </c>
    </row>
    <row r="2" spans="1:17" x14ac:dyDescent="0.25">
      <c r="D2" s="11" t="s">
        <v>197</v>
      </c>
      <c r="E2" s="82">
        <v>0</v>
      </c>
      <c r="F2" s="82">
        <v>1</v>
      </c>
      <c r="G2" s="82">
        <v>2</v>
      </c>
      <c r="H2" s="82">
        <v>3</v>
      </c>
      <c r="K2" s="11" t="s">
        <v>197</v>
      </c>
      <c r="L2" s="82">
        <v>0</v>
      </c>
      <c r="M2" s="82">
        <v>1</v>
      </c>
      <c r="N2" s="82">
        <v>2</v>
      </c>
      <c r="O2" s="82">
        <v>3</v>
      </c>
    </row>
    <row r="3" spans="1:17" x14ac:dyDescent="0.25">
      <c r="A3" s="12" t="s">
        <v>198</v>
      </c>
      <c r="B3" s="12">
        <v>100000</v>
      </c>
      <c r="D3" s="12" t="s">
        <v>198</v>
      </c>
      <c r="E3" s="83"/>
      <c r="F3" s="83">
        <f>E5</f>
        <v>100000</v>
      </c>
      <c r="G3" s="83">
        <f>F7</f>
        <v>101850</v>
      </c>
      <c r="H3" s="83">
        <f>G7</f>
        <v>103734.22500000001</v>
      </c>
      <c r="K3" s="12" t="s">
        <v>198</v>
      </c>
      <c r="L3" s="83"/>
      <c r="M3" s="83">
        <f>L5</f>
        <v>100000</v>
      </c>
      <c r="N3" s="83">
        <f>M7</f>
        <v>92150</v>
      </c>
      <c r="O3" s="83">
        <f>N7</f>
        <v>84916.225000000006</v>
      </c>
    </row>
    <row r="4" spans="1:17" x14ac:dyDescent="0.25">
      <c r="A4" s="12" t="s">
        <v>199</v>
      </c>
      <c r="B4" s="12">
        <v>100000</v>
      </c>
      <c r="D4" s="84" t="s">
        <v>200</v>
      </c>
      <c r="E4" s="85"/>
      <c r="F4" s="85">
        <f>SUM(F3:F3)*F9</f>
        <v>5000</v>
      </c>
      <c r="G4" s="85">
        <f>SUM(G3:G3)*G9</f>
        <v>5092.5</v>
      </c>
      <c r="H4" s="85">
        <f>SUM(H3:H3)*H9</f>
        <v>5186.7112500000003</v>
      </c>
      <c r="K4" s="84" t="s">
        <v>200</v>
      </c>
      <c r="L4" s="85"/>
      <c r="M4" s="85">
        <f>SUM(M3:M3)*M9</f>
        <v>-5000</v>
      </c>
      <c r="N4" s="85">
        <f>SUM(N3:N3)*N9</f>
        <v>-4607.5</v>
      </c>
      <c r="O4" s="85">
        <f>SUM(O3:O3)*O9</f>
        <v>-4245.8112500000007</v>
      </c>
      <c r="P4" s="86"/>
    </row>
    <row r="5" spans="1:17" x14ac:dyDescent="0.25">
      <c r="A5" s="12" t="s">
        <v>201</v>
      </c>
      <c r="B5" s="87">
        <v>0.03</v>
      </c>
      <c r="D5" s="12" t="s">
        <v>202</v>
      </c>
      <c r="E5" s="83">
        <f>$B$3</f>
        <v>100000</v>
      </c>
      <c r="F5" s="83">
        <f>SUM(F3:F4)</f>
        <v>105000</v>
      </c>
      <c r="G5" s="83">
        <f>SUM(G3:G4)</f>
        <v>106942.5</v>
      </c>
      <c r="H5" s="83">
        <f>SUM(H3:H4)</f>
        <v>108920.93625</v>
      </c>
      <c r="K5" s="12" t="s">
        <v>202</v>
      </c>
      <c r="L5" s="83">
        <f>$B$3</f>
        <v>100000</v>
      </c>
      <c r="M5" s="83">
        <f>SUM(M3:M4)</f>
        <v>95000</v>
      </c>
      <c r="N5" s="83">
        <f>SUM(N3:N4)</f>
        <v>87542.5</v>
      </c>
      <c r="O5" s="83">
        <f>SUM(O3:O4)</f>
        <v>80670.413750000007</v>
      </c>
    </row>
    <row r="6" spans="1:17" x14ac:dyDescent="0.25">
      <c r="A6" s="12" t="s">
        <v>203</v>
      </c>
      <c r="B6" s="12">
        <v>2.5000000000000001E-2</v>
      </c>
      <c r="D6" s="84" t="s">
        <v>201</v>
      </c>
      <c r="E6" s="84"/>
      <c r="F6" s="85">
        <f>F5*-$B$5</f>
        <v>-3150</v>
      </c>
      <c r="G6" s="85">
        <f>G5*-$B$5</f>
        <v>-3208.2750000000001</v>
      </c>
      <c r="H6" s="85">
        <f>H5*-$B$5</f>
        <v>-3267.6280874999998</v>
      </c>
      <c r="I6" s="83"/>
      <c r="J6" s="83"/>
      <c r="K6" s="84" t="s">
        <v>201</v>
      </c>
      <c r="L6" s="85"/>
      <c r="M6" s="85">
        <f>M5*-$B$5</f>
        <v>-2850</v>
      </c>
      <c r="N6" s="85">
        <f>N5*-$B$5</f>
        <v>-2626.2750000000001</v>
      </c>
      <c r="O6" s="85">
        <f>O5*-$B$5</f>
        <v>-2420.1124125000001</v>
      </c>
    </row>
    <row r="7" spans="1:17" x14ac:dyDescent="0.25">
      <c r="D7" s="12" t="s">
        <v>204</v>
      </c>
      <c r="F7" s="86">
        <f>SUM(F5:F6)</f>
        <v>101850</v>
      </c>
      <c r="G7" s="86">
        <f>SUM(G5:G6)</f>
        <v>103734.22500000001</v>
      </c>
      <c r="H7" s="86">
        <f>SUM(H5:H6)</f>
        <v>105653.3081625</v>
      </c>
      <c r="I7" s="88" t="s">
        <v>205</v>
      </c>
      <c r="K7" s="12" t="s">
        <v>204</v>
      </c>
      <c r="M7" s="86">
        <f>SUM(M5:M6)</f>
        <v>92150</v>
      </c>
      <c r="N7" s="86">
        <f>SUM(N5:N6)</f>
        <v>84916.225000000006</v>
      </c>
      <c r="O7" s="86">
        <f>SUM(O5:O6)</f>
        <v>78250.301337500001</v>
      </c>
      <c r="P7" s="88" t="s">
        <v>205</v>
      </c>
    </row>
    <row r="9" spans="1:17" x14ac:dyDescent="0.25">
      <c r="D9" s="12" t="s">
        <v>200</v>
      </c>
      <c r="F9" s="89">
        <v>0.05</v>
      </c>
      <c r="G9" s="89">
        <v>0.05</v>
      </c>
      <c r="H9" s="89">
        <v>0.05</v>
      </c>
      <c r="K9" s="12" t="s">
        <v>200</v>
      </c>
      <c r="M9" s="89">
        <v>-0.05</v>
      </c>
      <c r="N9" s="89">
        <v>-0.05</v>
      </c>
      <c r="O9" s="89">
        <v>-0.05</v>
      </c>
    </row>
    <row r="11" spans="1:17" x14ac:dyDescent="0.25">
      <c r="D11" s="11" t="s">
        <v>206</v>
      </c>
      <c r="E11" s="83">
        <f>$B$4</f>
        <v>100000</v>
      </c>
      <c r="F11" s="83">
        <f>MAX(E11,F7)</f>
        <v>101850</v>
      </c>
      <c r="G11" s="83">
        <f t="shared" ref="G11:H11" si="0">MAX(F11,G7)</f>
        <v>103734.22500000001</v>
      </c>
      <c r="H11" s="83">
        <f t="shared" si="0"/>
        <v>105653.3081625</v>
      </c>
      <c r="K11" s="11" t="s">
        <v>206</v>
      </c>
      <c r="L11" s="83">
        <f>$B$4</f>
        <v>100000</v>
      </c>
      <c r="M11" s="83">
        <f>MAX(L11,M5)</f>
        <v>100000</v>
      </c>
      <c r="N11" s="83">
        <f>MAX(M11,N5)</f>
        <v>100000</v>
      </c>
      <c r="O11" s="83">
        <f>MAX(N11,O5)</f>
        <v>100000</v>
      </c>
    </row>
    <row r="13" spans="1:17" x14ac:dyDescent="0.25">
      <c r="D13" s="90" t="s">
        <v>207</v>
      </c>
      <c r="E13" s="83"/>
      <c r="F13" s="83">
        <f>-F6</f>
        <v>3150</v>
      </c>
      <c r="G13" s="83">
        <f t="shared" ref="G13:H13" si="1">-G6</f>
        <v>3208.2750000000001</v>
      </c>
      <c r="H13" s="83">
        <f t="shared" si="1"/>
        <v>3267.6280874999998</v>
      </c>
      <c r="I13" s="86"/>
      <c r="K13" s="90" t="s">
        <v>207</v>
      </c>
      <c r="L13" s="83"/>
      <c r="M13" s="83">
        <f>-M6</f>
        <v>2850</v>
      </c>
      <c r="N13" s="83">
        <f t="shared" ref="N13:O13" si="2">-N6</f>
        <v>2626.2750000000001</v>
      </c>
      <c r="O13" s="83">
        <f t="shared" si="2"/>
        <v>2420.1124125000001</v>
      </c>
      <c r="P13" s="86"/>
    </row>
    <row r="14" spans="1:17" x14ac:dyDescent="0.25">
      <c r="D14" s="90" t="s">
        <v>203</v>
      </c>
      <c r="E14" s="83"/>
      <c r="F14" s="83">
        <f>-F3*$B$6</f>
        <v>-2500</v>
      </c>
      <c r="G14" s="83">
        <f>-G3*$B$6</f>
        <v>-2546.25</v>
      </c>
      <c r="H14" s="83">
        <f>-H3*$B$6</f>
        <v>-2593.3556250000001</v>
      </c>
      <c r="I14" s="86"/>
      <c r="K14" s="90" t="s">
        <v>203</v>
      </c>
      <c r="L14" s="83"/>
      <c r="M14" s="83">
        <f>-M3*$B$6</f>
        <v>-2500</v>
      </c>
      <c r="N14" s="83">
        <f>-N3*$B$6</f>
        <v>-2303.75</v>
      </c>
      <c r="O14" s="83">
        <f>-O3*$B$6</f>
        <v>-2122.9056250000003</v>
      </c>
      <c r="P14" s="86"/>
      <c r="Q14" s="86"/>
    </row>
    <row r="15" spans="1:17" x14ac:dyDescent="0.25">
      <c r="D15" s="90" t="s">
        <v>208</v>
      </c>
      <c r="E15" s="83"/>
      <c r="F15" s="83">
        <f>-MIN(0,F3*F9)</f>
        <v>0</v>
      </c>
      <c r="G15" s="83">
        <f>-MIN(0,G3*G9)</f>
        <v>0</v>
      </c>
      <c r="H15" s="83">
        <f>-MIN(0,H3*H9)</f>
        <v>0</v>
      </c>
      <c r="K15" s="90" t="s">
        <v>208</v>
      </c>
      <c r="L15" s="83"/>
      <c r="M15" s="83">
        <f>-MIN(0,M3*M9)</f>
        <v>5000</v>
      </c>
      <c r="N15" s="83">
        <f>-MIN(0,N3*N9)</f>
        <v>4607.5</v>
      </c>
      <c r="O15" s="83">
        <f>-MIN(0,O3*O9)</f>
        <v>4245.8112500000007</v>
      </c>
      <c r="P15" s="86"/>
    </row>
    <row r="16" spans="1:17" x14ac:dyDescent="0.25">
      <c r="D16" s="91" t="s">
        <v>209</v>
      </c>
      <c r="E16" s="84"/>
      <c r="F16" s="84"/>
      <c r="G16" s="84"/>
      <c r="H16" s="92">
        <f>H7-H11</f>
        <v>0</v>
      </c>
      <c r="K16" s="91" t="s">
        <v>209</v>
      </c>
      <c r="L16" s="84"/>
      <c r="M16" s="84"/>
      <c r="N16" s="84"/>
      <c r="O16" s="92">
        <f>O7-O11</f>
        <v>-21749.698662499999</v>
      </c>
      <c r="P16" s="86"/>
    </row>
    <row r="17" spans="4:16" x14ac:dyDescent="0.25">
      <c r="D17" s="11" t="s">
        <v>210</v>
      </c>
      <c r="E17" s="93"/>
      <c r="F17" s="93">
        <f>SUM(F13:F16)</f>
        <v>650</v>
      </c>
      <c r="G17" s="93">
        <f>SUM(G13:G16)</f>
        <v>662.02500000000009</v>
      </c>
      <c r="H17" s="93">
        <f>SUM(H13:H16)</f>
        <v>674.27246249999962</v>
      </c>
      <c r="I17" s="94">
        <f>SUM(F17:H17)</f>
        <v>1986.2974624999997</v>
      </c>
      <c r="K17" s="11" t="s">
        <v>210</v>
      </c>
      <c r="L17" s="93"/>
      <c r="M17" s="93">
        <f>SUM(M13:M16)</f>
        <v>5350</v>
      </c>
      <c r="N17" s="93">
        <f>SUM(N13:N16)</f>
        <v>4930.0249999999996</v>
      </c>
      <c r="O17" s="93">
        <f>SUM(O13:O16)</f>
        <v>-17206.680625000001</v>
      </c>
      <c r="P17" s="94">
        <f>SUM(M17:O17)</f>
        <v>-6926.6556250000012</v>
      </c>
    </row>
    <row r="18" spans="4:16" x14ac:dyDescent="0.25">
      <c r="E18" s="83"/>
      <c r="F18" s="83"/>
      <c r="G18" s="83"/>
      <c r="H18" s="83"/>
    </row>
    <row r="19" spans="4:16" x14ac:dyDescent="0.25">
      <c r="I19" s="88" t="s">
        <v>205</v>
      </c>
      <c r="P19" s="88" t="s">
        <v>211</v>
      </c>
    </row>
    <row r="20" spans="4:16" x14ac:dyDescent="0.25">
      <c r="F20" s="89"/>
      <c r="M20" s="89"/>
    </row>
    <row r="21" spans="4:16" x14ac:dyDescent="0.25">
      <c r="N21" s="8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68"/>
  <sheetViews>
    <sheetView zoomScaleNormal="100" workbookViewId="0">
      <selection sqref="A1:C1"/>
    </sheetView>
  </sheetViews>
  <sheetFormatPr defaultColWidth="8.77734375" defaultRowHeight="13.2" x14ac:dyDescent="0.25"/>
  <cols>
    <col min="2" max="2" width="119.44140625" customWidth="1"/>
    <col min="3" max="3" width="10.33203125" bestFit="1" customWidth="1"/>
    <col min="4" max="4" width="10.33203125" customWidth="1"/>
    <col min="5" max="5" width="11" style="6" customWidth="1"/>
  </cols>
  <sheetData>
    <row r="1" spans="1:5" ht="13.8" thickBot="1" x14ac:dyDescent="0.3">
      <c r="A1" s="102" t="str">
        <f>"Exam Syllabus - ILA-LAM - Fall "&amp;Year&amp;"/Spring "&amp;Year+1</f>
        <v>Exam Syllabus - ILA-LAM - Fall 2022/Spring 2023</v>
      </c>
      <c r="B1" s="103"/>
      <c r="C1" s="103"/>
      <c r="D1" s="103"/>
      <c r="E1" s="104"/>
    </row>
    <row r="2" spans="1:5" ht="13.8" thickBot="1" x14ac:dyDescent="0.3">
      <c r="B2" s="67" t="s">
        <v>192</v>
      </c>
      <c r="E2"/>
    </row>
    <row r="3" spans="1:5" ht="27" thickBot="1" x14ac:dyDescent="0.3">
      <c r="A3" s="16" t="s">
        <v>0</v>
      </c>
      <c r="B3" s="42" t="s">
        <v>1</v>
      </c>
      <c r="C3" s="15" t="s">
        <v>2</v>
      </c>
      <c r="D3" s="15" t="s">
        <v>26</v>
      </c>
      <c r="E3" s="15" t="s">
        <v>6</v>
      </c>
    </row>
    <row r="4" spans="1:5" x14ac:dyDescent="0.25">
      <c r="A4" s="3">
        <f t="shared" ref="A4:A48" si="0">IF(C4=C3,A3+1,1)</f>
        <v>1</v>
      </c>
      <c r="B4" s="17" t="s">
        <v>149</v>
      </c>
      <c r="C4" s="3" t="s">
        <v>3</v>
      </c>
      <c r="D4" s="3" t="s">
        <v>140</v>
      </c>
      <c r="E4" s="7" t="str">
        <f>C4&amp;"-"&amp;A4&amp;", "&amp;D4</f>
        <v>LO#1-1, a</v>
      </c>
    </row>
    <row r="5" spans="1:5" x14ac:dyDescent="0.25">
      <c r="A5" s="4">
        <f t="shared" si="0"/>
        <v>2</v>
      </c>
      <c r="B5" s="17" t="s">
        <v>150</v>
      </c>
      <c r="C5" s="4" t="s">
        <v>3</v>
      </c>
      <c r="D5" s="4" t="s">
        <v>148</v>
      </c>
      <c r="E5" s="8" t="str">
        <f t="shared" ref="E5:E48" si="1">C5&amp;"-"&amp;A5&amp;", "&amp;D5</f>
        <v>LO#1-2, c</v>
      </c>
    </row>
    <row r="6" spans="1:5" x14ac:dyDescent="0.25">
      <c r="A6" s="4">
        <f t="shared" si="0"/>
        <v>3</v>
      </c>
      <c r="B6" s="17" t="s">
        <v>151</v>
      </c>
      <c r="C6" s="4" t="s">
        <v>3</v>
      </c>
      <c r="D6" s="4" t="s">
        <v>142</v>
      </c>
      <c r="E6" s="8" t="str">
        <f t="shared" si="1"/>
        <v>LO#1-3, b</v>
      </c>
    </row>
    <row r="7" spans="1:5" x14ac:dyDescent="0.25">
      <c r="A7" s="4">
        <f t="shared" si="0"/>
        <v>4</v>
      </c>
      <c r="B7" s="64" t="s">
        <v>152</v>
      </c>
      <c r="C7" s="4" t="s">
        <v>3</v>
      </c>
      <c r="D7" s="4" t="s">
        <v>143</v>
      </c>
      <c r="E7" s="8" t="str">
        <f t="shared" si="1"/>
        <v>LO#1-4, d</v>
      </c>
    </row>
    <row r="8" spans="1:5" x14ac:dyDescent="0.25">
      <c r="A8" s="4">
        <f t="shared" si="0"/>
        <v>5</v>
      </c>
      <c r="B8" s="64" t="s">
        <v>153</v>
      </c>
      <c r="C8" s="4" t="s">
        <v>3</v>
      </c>
      <c r="D8" s="4" t="s">
        <v>143</v>
      </c>
      <c r="E8" s="8" t="str">
        <f t="shared" si="1"/>
        <v>LO#1-5, d</v>
      </c>
    </row>
    <row r="9" spans="1:5" x14ac:dyDescent="0.25">
      <c r="A9" s="4">
        <f t="shared" si="0"/>
        <v>6</v>
      </c>
      <c r="B9" s="64" t="s">
        <v>154</v>
      </c>
      <c r="C9" s="4" t="s">
        <v>3</v>
      </c>
      <c r="D9" s="4" t="s">
        <v>143</v>
      </c>
      <c r="E9" s="8" t="str">
        <f t="shared" si="1"/>
        <v>LO#1-6, d</v>
      </c>
    </row>
    <row r="10" spans="1:5" x14ac:dyDescent="0.25">
      <c r="A10" s="4">
        <f t="shared" si="0"/>
        <v>7</v>
      </c>
      <c r="B10" s="17" t="s">
        <v>155</v>
      </c>
      <c r="C10" s="4" t="s">
        <v>3</v>
      </c>
      <c r="D10" s="4" t="s">
        <v>140</v>
      </c>
      <c r="E10" s="8" t="str">
        <f t="shared" si="1"/>
        <v>LO#1-7, a</v>
      </c>
    </row>
    <row r="11" spans="1:5" x14ac:dyDescent="0.25">
      <c r="A11" s="4">
        <f t="shared" si="0"/>
        <v>8</v>
      </c>
      <c r="B11" s="17" t="s">
        <v>156</v>
      </c>
      <c r="C11" s="4" t="s">
        <v>3</v>
      </c>
      <c r="D11" s="4" t="s">
        <v>140</v>
      </c>
      <c r="E11" s="8" t="str">
        <f t="shared" si="1"/>
        <v>LO#1-8, a</v>
      </c>
    </row>
    <row r="12" spans="1:5" x14ac:dyDescent="0.25">
      <c r="A12" s="4">
        <f t="shared" si="0"/>
        <v>9</v>
      </c>
      <c r="B12" s="17" t="s">
        <v>157</v>
      </c>
      <c r="C12" s="4" t="s">
        <v>3</v>
      </c>
      <c r="D12" s="4" t="s">
        <v>140</v>
      </c>
      <c r="E12" s="8" t="str">
        <f t="shared" si="1"/>
        <v>LO#1-9, a</v>
      </c>
    </row>
    <row r="13" spans="1:5" ht="13.8" thickBot="1" x14ac:dyDescent="0.3">
      <c r="A13" s="5">
        <f t="shared" si="0"/>
        <v>10</v>
      </c>
      <c r="B13" s="76" t="s">
        <v>158</v>
      </c>
      <c r="C13" s="5" t="s">
        <v>3</v>
      </c>
      <c r="D13" s="5" t="s">
        <v>140</v>
      </c>
      <c r="E13" s="9" t="str">
        <f t="shared" si="1"/>
        <v>LO#1-10, a</v>
      </c>
    </row>
    <row r="14" spans="1:5" x14ac:dyDescent="0.25">
      <c r="A14" s="3">
        <f t="shared" si="0"/>
        <v>1</v>
      </c>
      <c r="B14" s="18" t="s">
        <v>159</v>
      </c>
      <c r="C14" s="3" t="s">
        <v>4</v>
      </c>
      <c r="D14" s="3"/>
      <c r="E14" s="7" t="str">
        <f t="shared" si="1"/>
        <v xml:space="preserve">LO#2-1, </v>
      </c>
    </row>
    <row r="15" spans="1:5" x14ac:dyDescent="0.25">
      <c r="A15" s="4">
        <f t="shared" si="0"/>
        <v>2</v>
      </c>
      <c r="B15" s="18" t="s">
        <v>160</v>
      </c>
      <c r="C15" s="4" t="s">
        <v>4</v>
      </c>
      <c r="D15" s="4" t="s">
        <v>142</v>
      </c>
      <c r="E15" s="8" t="str">
        <f t="shared" si="1"/>
        <v>LO#2-2, b</v>
      </c>
    </row>
    <row r="16" spans="1:5" x14ac:dyDescent="0.25">
      <c r="A16" s="4">
        <f t="shared" si="0"/>
        <v>3</v>
      </c>
      <c r="B16" s="18" t="s">
        <v>161</v>
      </c>
      <c r="C16" s="4" t="s">
        <v>4</v>
      </c>
      <c r="D16" s="4" t="s">
        <v>138</v>
      </c>
      <c r="E16" s="8" t="str">
        <f t="shared" si="1"/>
        <v>LO#2-3, g</v>
      </c>
    </row>
    <row r="17" spans="1:5" x14ac:dyDescent="0.25">
      <c r="A17" s="4">
        <f t="shared" si="0"/>
        <v>4</v>
      </c>
      <c r="B17" s="18" t="s">
        <v>162</v>
      </c>
      <c r="C17" s="4" t="s">
        <v>4</v>
      </c>
      <c r="D17" s="4" t="s">
        <v>143</v>
      </c>
      <c r="E17" s="8" t="str">
        <f t="shared" si="1"/>
        <v>LO#2-4, d</v>
      </c>
    </row>
    <row r="18" spans="1:5" x14ac:dyDescent="0.25">
      <c r="A18" s="4">
        <f t="shared" si="0"/>
        <v>5</v>
      </c>
      <c r="B18" s="18" t="s">
        <v>163</v>
      </c>
      <c r="C18" s="4" t="s">
        <v>4</v>
      </c>
      <c r="D18" s="4" t="s">
        <v>144</v>
      </c>
      <c r="E18" s="8" t="str">
        <f t="shared" si="1"/>
        <v>LO#2-5, k</v>
      </c>
    </row>
    <row r="19" spans="1:5" x14ac:dyDescent="0.25">
      <c r="A19" s="4">
        <f t="shared" si="0"/>
        <v>6</v>
      </c>
      <c r="B19" s="18" t="s">
        <v>164</v>
      </c>
      <c r="C19" s="4" t="s">
        <v>4</v>
      </c>
      <c r="D19" s="4" t="s">
        <v>144</v>
      </c>
      <c r="E19" s="8" t="str">
        <f t="shared" si="1"/>
        <v>LO#2-6, k</v>
      </c>
    </row>
    <row r="20" spans="1:5" x14ac:dyDescent="0.25">
      <c r="A20" s="4">
        <f t="shared" si="0"/>
        <v>7</v>
      </c>
      <c r="B20" s="18" t="s">
        <v>193</v>
      </c>
      <c r="C20" s="4" t="s">
        <v>4</v>
      </c>
      <c r="D20" s="4" t="s">
        <v>145</v>
      </c>
      <c r="E20" s="8" t="str">
        <f t="shared" si="1"/>
        <v>LO#2-7, j</v>
      </c>
    </row>
    <row r="21" spans="1:5" x14ac:dyDescent="0.25">
      <c r="A21" s="4">
        <f t="shared" si="0"/>
        <v>8</v>
      </c>
      <c r="B21" s="66" t="s">
        <v>194</v>
      </c>
      <c r="C21" s="4" t="s">
        <v>4</v>
      </c>
      <c r="D21" s="4" t="s">
        <v>146</v>
      </c>
      <c r="E21" s="8" t="str">
        <f t="shared" ref="E21" si="2">C21&amp;"-"&amp;A21&amp;", "&amp;D21</f>
        <v>LO#2-8, h</v>
      </c>
    </row>
    <row r="22" spans="1:5" x14ac:dyDescent="0.25">
      <c r="A22" s="4">
        <f t="shared" si="0"/>
        <v>9</v>
      </c>
      <c r="B22" s="18" t="s">
        <v>165</v>
      </c>
      <c r="C22" s="4" t="s">
        <v>4</v>
      </c>
      <c r="D22" s="4" t="s">
        <v>146</v>
      </c>
      <c r="E22" s="8" t="str">
        <f t="shared" si="1"/>
        <v>LO#2-9, h</v>
      </c>
    </row>
    <row r="23" spans="1:5" x14ac:dyDescent="0.25">
      <c r="A23" s="4">
        <f t="shared" si="0"/>
        <v>10</v>
      </c>
      <c r="B23" s="18" t="s">
        <v>166</v>
      </c>
      <c r="C23" s="4" t="s">
        <v>4</v>
      </c>
      <c r="D23" s="4" t="s">
        <v>141</v>
      </c>
      <c r="E23" s="8" t="str">
        <f t="shared" si="1"/>
        <v>LO#2-10, e</v>
      </c>
    </row>
    <row r="24" spans="1:5" x14ac:dyDescent="0.25">
      <c r="A24" s="4">
        <f t="shared" si="0"/>
        <v>11</v>
      </c>
      <c r="B24" s="18" t="s">
        <v>167</v>
      </c>
      <c r="C24" s="4" t="s">
        <v>4</v>
      </c>
      <c r="D24" s="4" t="s">
        <v>144</v>
      </c>
      <c r="E24" s="8" t="str">
        <f t="shared" si="1"/>
        <v>LO#2-11, k</v>
      </c>
    </row>
    <row r="25" spans="1:5" x14ac:dyDescent="0.25">
      <c r="A25" s="4">
        <f t="shared" si="0"/>
        <v>12</v>
      </c>
      <c r="B25" s="18" t="s">
        <v>168</v>
      </c>
      <c r="C25" s="4" t="s">
        <v>4</v>
      </c>
      <c r="D25" s="4" t="s">
        <v>144</v>
      </c>
      <c r="E25" s="8" t="str">
        <f t="shared" si="1"/>
        <v>LO#2-12, k</v>
      </c>
    </row>
    <row r="26" spans="1:5" x14ac:dyDescent="0.25">
      <c r="A26" s="4">
        <f t="shared" si="0"/>
        <v>13</v>
      </c>
      <c r="B26" s="18" t="s">
        <v>169</v>
      </c>
      <c r="C26" s="4" t="s">
        <v>4</v>
      </c>
      <c r="D26" s="4" t="s">
        <v>147</v>
      </c>
      <c r="E26" s="8" t="str">
        <f t="shared" si="1"/>
        <v>LO#2-13, a, b</v>
      </c>
    </row>
    <row r="27" spans="1:5" x14ac:dyDescent="0.25">
      <c r="A27" s="4">
        <f t="shared" si="0"/>
        <v>14</v>
      </c>
      <c r="B27" s="18" t="s">
        <v>170</v>
      </c>
      <c r="C27" s="4" t="s">
        <v>4</v>
      </c>
      <c r="D27" s="4" t="s">
        <v>140</v>
      </c>
      <c r="E27" s="8" t="str">
        <f t="shared" si="1"/>
        <v>LO#2-14, a</v>
      </c>
    </row>
    <row r="28" spans="1:5" x14ac:dyDescent="0.25">
      <c r="A28" s="4">
        <f t="shared" si="0"/>
        <v>15</v>
      </c>
      <c r="B28" s="77" t="s">
        <v>171</v>
      </c>
      <c r="C28" s="4" t="s">
        <v>4</v>
      </c>
      <c r="D28" s="4" t="s">
        <v>139</v>
      </c>
      <c r="E28" s="8" t="str">
        <f t="shared" si="1"/>
        <v>LO#2-15, i</v>
      </c>
    </row>
    <row r="29" spans="1:5" x14ac:dyDescent="0.25">
      <c r="A29" s="4">
        <f t="shared" si="0"/>
        <v>16</v>
      </c>
      <c r="B29" s="77" t="s">
        <v>172</v>
      </c>
      <c r="C29" s="4" t="s">
        <v>4</v>
      </c>
      <c r="D29" s="4" t="s">
        <v>148</v>
      </c>
      <c r="E29" s="8" t="str">
        <f t="shared" si="1"/>
        <v>LO#2-16, c</v>
      </c>
    </row>
    <row r="30" spans="1:5" x14ac:dyDescent="0.25">
      <c r="A30" s="4">
        <f t="shared" si="0"/>
        <v>17</v>
      </c>
      <c r="B30" s="77" t="s">
        <v>173</v>
      </c>
      <c r="C30" s="4" t="s">
        <v>4</v>
      </c>
      <c r="D30" s="4" t="s">
        <v>142</v>
      </c>
      <c r="E30" s="8" t="str">
        <f t="shared" si="1"/>
        <v>LO#2-17, b</v>
      </c>
    </row>
    <row r="31" spans="1:5" ht="13.8" thickBot="1" x14ac:dyDescent="0.3">
      <c r="A31" s="5">
        <f t="shared" si="0"/>
        <v>18</v>
      </c>
      <c r="B31" s="79" t="s">
        <v>174</v>
      </c>
      <c r="C31" s="5" t="s">
        <v>4</v>
      </c>
      <c r="D31" s="5" t="s">
        <v>138</v>
      </c>
      <c r="E31" s="9" t="str">
        <f t="shared" si="1"/>
        <v>LO#2-18, g</v>
      </c>
    </row>
    <row r="32" spans="1:5" x14ac:dyDescent="0.25">
      <c r="A32" s="65">
        <f t="shared" si="0"/>
        <v>1</v>
      </c>
      <c r="B32" s="78" t="s">
        <v>175</v>
      </c>
      <c r="C32" s="3" t="s">
        <v>5</v>
      </c>
      <c r="D32" s="3" t="s">
        <v>140</v>
      </c>
      <c r="E32" s="7" t="str">
        <f t="shared" si="1"/>
        <v>LO#3-1, a</v>
      </c>
    </row>
    <row r="33" spans="1:5" x14ac:dyDescent="0.25">
      <c r="A33" s="14">
        <f t="shared" si="0"/>
        <v>2</v>
      </c>
      <c r="B33" s="77" t="s">
        <v>176</v>
      </c>
      <c r="C33" s="4" t="s">
        <v>5</v>
      </c>
      <c r="D33" s="4" t="s">
        <v>140</v>
      </c>
      <c r="E33" s="8" t="str">
        <f t="shared" si="1"/>
        <v>LO#3-2, a</v>
      </c>
    </row>
    <row r="34" spans="1:5" x14ac:dyDescent="0.25">
      <c r="A34" s="4">
        <f t="shared" si="0"/>
        <v>3</v>
      </c>
      <c r="B34" s="77" t="s">
        <v>177</v>
      </c>
      <c r="C34" s="4" t="s">
        <v>5</v>
      </c>
      <c r="D34" s="4" t="s">
        <v>140</v>
      </c>
      <c r="E34" s="8" t="str">
        <f t="shared" si="1"/>
        <v>LO#3-3, a</v>
      </c>
    </row>
    <row r="35" spans="1:5" x14ac:dyDescent="0.25">
      <c r="A35" s="4">
        <f t="shared" si="0"/>
        <v>4</v>
      </c>
      <c r="B35" s="77" t="s">
        <v>178</v>
      </c>
      <c r="C35" s="4" t="s">
        <v>5</v>
      </c>
      <c r="D35" s="4" t="s">
        <v>140</v>
      </c>
      <c r="E35" s="8" t="str">
        <f t="shared" si="1"/>
        <v>LO#3-4, a</v>
      </c>
    </row>
    <row r="36" spans="1:5" x14ac:dyDescent="0.25">
      <c r="A36" s="4">
        <f t="shared" si="0"/>
        <v>5</v>
      </c>
      <c r="B36" s="77" t="s">
        <v>179</v>
      </c>
      <c r="C36" s="4" t="s">
        <v>5</v>
      </c>
      <c r="D36" s="4" t="s">
        <v>142</v>
      </c>
      <c r="E36" s="8" t="str">
        <f t="shared" si="1"/>
        <v>LO#3-5, b</v>
      </c>
    </row>
    <row r="37" spans="1:5" x14ac:dyDescent="0.25">
      <c r="A37" s="4">
        <f t="shared" si="0"/>
        <v>6</v>
      </c>
      <c r="B37" s="77" t="s">
        <v>180</v>
      </c>
      <c r="C37" s="4" t="s">
        <v>5</v>
      </c>
      <c r="D37" s="4" t="s">
        <v>140</v>
      </c>
      <c r="E37" s="8" t="str">
        <f t="shared" si="1"/>
        <v>LO#3-6, a</v>
      </c>
    </row>
    <row r="38" spans="1:5" ht="13.8" thickBot="1" x14ac:dyDescent="0.3">
      <c r="A38" s="63">
        <f t="shared" si="0"/>
        <v>7</v>
      </c>
      <c r="B38" s="79" t="s">
        <v>181</v>
      </c>
      <c r="C38" s="5" t="s">
        <v>5</v>
      </c>
      <c r="D38" s="5" t="s">
        <v>140</v>
      </c>
      <c r="E38" s="9" t="str">
        <f t="shared" si="1"/>
        <v>LO#3-7, a</v>
      </c>
    </row>
    <row r="39" spans="1:5" x14ac:dyDescent="0.25">
      <c r="A39" s="65">
        <f t="shared" si="0"/>
        <v>1</v>
      </c>
      <c r="B39" s="78" t="s">
        <v>182</v>
      </c>
      <c r="C39" s="3" t="s">
        <v>56</v>
      </c>
      <c r="D39" s="3" t="s">
        <v>142</v>
      </c>
      <c r="E39" s="7" t="str">
        <f t="shared" si="1"/>
        <v>LO#4-1, b</v>
      </c>
    </row>
    <row r="40" spans="1:5" x14ac:dyDescent="0.25">
      <c r="A40" s="14">
        <f t="shared" si="0"/>
        <v>2</v>
      </c>
      <c r="B40" s="77" t="s">
        <v>183</v>
      </c>
      <c r="C40" s="4" t="s">
        <v>56</v>
      </c>
      <c r="D40" s="4" t="s">
        <v>142</v>
      </c>
      <c r="E40" s="8" t="str">
        <f t="shared" si="1"/>
        <v>LO#4-2, b</v>
      </c>
    </row>
    <row r="41" spans="1:5" x14ac:dyDescent="0.25">
      <c r="A41" s="14">
        <f t="shared" si="0"/>
        <v>3</v>
      </c>
      <c r="B41" s="77" t="s">
        <v>184</v>
      </c>
      <c r="C41" s="4" t="s">
        <v>56</v>
      </c>
      <c r="D41" s="4" t="s">
        <v>142</v>
      </c>
      <c r="E41" s="8" t="str">
        <f t="shared" si="1"/>
        <v>LO#4-3, b</v>
      </c>
    </row>
    <row r="42" spans="1:5" x14ac:dyDescent="0.25">
      <c r="A42" s="14">
        <f t="shared" si="0"/>
        <v>4</v>
      </c>
      <c r="B42" s="77" t="s">
        <v>185</v>
      </c>
      <c r="C42" s="4" t="s">
        <v>56</v>
      </c>
      <c r="D42" s="4" t="s">
        <v>142</v>
      </c>
      <c r="E42" s="8" t="str">
        <f t="shared" si="1"/>
        <v>LO#4-4, b</v>
      </c>
    </row>
    <row r="43" spans="1:5" x14ac:dyDescent="0.25">
      <c r="A43" s="14">
        <f t="shared" si="0"/>
        <v>5</v>
      </c>
      <c r="B43" s="77" t="s">
        <v>186</v>
      </c>
      <c r="C43" s="4" t="s">
        <v>56</v>
      </c>
      <c r="D43" s="4" t="s">
        <v>142</v>
      </c>
      <c r="E43" s="8" t="str">
        <f t="shared" si="1"/>
        <v>LO#4-5, b</v>
      </c>
    </row>
    <row r="44" spans="1:5" x14ac:dyDescent="0.25">
      <c r="A44" s="14">
        <f t="shared" si="0"/>
        <v>6</v>
      </c>
      <c r="B44" s="77" t="s">
        <v>187</v>
      </c>
      <c r="C44" s="4" t="s">
        <v>56</v>
      </c>
      <c r="D44" s="4" t="s">
        <v>142</v>
      </c>
      <c r="E44" s="8" t="str">
        <f t="shared" si="1"/>
        <v>LO#4-6, b</v>
      </c>
    </row>
    <row r="45" spans="1:5" x14ac:dyDescent="0.25">
      <c r="A45" s="14">
        <f t="shared" si="0"/>
        <v>7</v>
      </c>
      <c r="B45" s="77" t="s">
        <v>188</v>
      </c>
      <c r="C45" s="4" t="s">
        <v>56</v>
      </c>
      <c r="D45" s="4" t="s">
        <v>142</v>
      </c>
      <c r="E45" s="8" t="str">
        <f t="shared" si="1"/>
        <v>LO#4-7, b</v>
      </c>
    </row>
    <row r="46" spans="1:5" ht="26.4" x14ac:dyDescent="0.25">
      <c r="A46" s="14">
        <f t="shared" si="0"/>
        <v>8</v>
      </c>
      <c r="B46" s="80" t="s">
        <v>189</v>
      </c>
      <c r="C46" s="4" t="s">
        <v>56</v>
      </c>
      <c r="D46" s="4" t="s">
        <v>142</v>
      </c>
      <c r="E46" s="8" t="str">
        <f t="shared" si="1"/>
        <v>LO#4-8, b</v>
      </c>
    </row>
    <row r="47" spans="1:5" x14ac:dyDescent="0.25">
      <c r="A47" s="14">
        <f t="shared" si="0"/>
        <v>9</v>
      </c>
      <c r="B47" s="77" t="s">
        <v>190</v>
      </c>
      <c r="C47" s="4" t="s">
        <v>56</v>
      </c>
      <c r="D47" s="4" t="s">
        <v>140</v>
      </c>
      <c r="E47" s="8" t="str">
        <f t="shared" si="1"/>
        <v>LO#4-9, a</v>
      </c>
    </row>
    <row r="48" spans="1:5" ht="13.8" thickBot="1" x14ac:dyDescent="0.3">
      <c r="A48" s="63">
        <f t="shared" si="0"/>
        <v>10</v>
      </c>
      <c r="B48" s="79" t="s">
        <v>191</v>
      </c>
      <c r="C48" s="5" t="s">
        <v>56</v>
      </c>
      <c r="D48" s="5" t="s">
        <v>140</v>
      </c>
      <c r="E48" s="9" t="str">
        <f t="shared" si="1"/>
        <v>LO#4-10, a</v>
      </c>
    </row>
    <row r="49" spans="1:6" ht="13.8" x14ac:dyDescent="0.3">
      <c r="E49"/>
      <c r="F49" s="48"/>
    </row>
    <row r="50" spans="1:6" ht="13.8" x14ac:dyDescent="0.3">
      <c r="A50" t="s">
        <v>3</v>
      </c>
      <c r="B50" t="s">
        <v>27</v>
      </c>
      <c r="E50"/>
      <c r="F50" s="48"/>
    </row>
    <row r="51" spans="1:6" x14ac:dyDescent="0.25">
      <c r="A51" t="s">
        <v>4</v>
      </c>
      <c r="B51" t="s">
        <v>28</v>
      </c>
      <c r="E51"/>
    </row>
    <row r="52" spans="1:6" x14ac:dyDescent="0.25">
      <c r="A52" t="s">
        <v>5</v>
      </c>
      <c r="B52" t="s">
        <v>29</v>
      </c>
    </row>
    <row r="53" spans="1:6" x14ac:dyDescent="0.25">
      <c r="A53" t="s">
        <v>56</v>
      </c>
      <c r="B53" t="s">
        <v>30</v>
      </c>
    </row>
    <row r="54" spans="1:6" x14ac:dyDescent="0.25">
      <c r="A54" s="13"/>
    </row>
    <row r="55" spans="1:6" x14ac:dyDescent="0.25">
      <c r="A55" s="13"/>
    </row>
    <row r="56" spans="1:6" x14ac:dyDescent="0.25">
      <c r="A56" s="13"/>
    </row>
    <row r="57" spans="1:6" x14ac:dyDescent="0.25">
      <c r="A57" s="13"/>
    </row>
    <row r="68" spans="1:1" x14ac:dyDescent="0.25">
      <c r="A68" s="13"/>
    </row>
  </sheetData>
  <sortState xmlns:xlrd2="http://schemas.microsoft.com/office/spreadsheetml/2017/richdata2" ref="A46:B82">
    <sortCondition ref="A45"/>
  </sortState>
  <mergeCells count="1">
    <mergeCell ref="A1:E1"/>
  </mergeCells>
  <pageMargins left="0.75" right="0.75" top="1" bottom="1" header="0.5" footer="0.5"/>
  <pageSetup orientation="portrait" r:id="rId1"/>
  <headerFooter alignWithMargins="0">
    <oddFooter>&amp;C&amp;1#&amp;"Calibri"&amp;10&amp;K000000CONFIDENTIAL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86"/>
  <sheetViews>
    <sheetView topLeftCell="A4" zoomScaleNormal="100" workbookViewId="0">
      <selection sqref="A1:C1"/>
    </sheetView>
  </sheetViews>
  <sheetFormatPr defaultColWidth="9.21875" defaultRowHeight="14.4" x14ac:dyDescent="0.3"/>
  <cols>
    <col min="1" max="1" width="3.44140625" style="49" customWidth="1"/>
    <col min="2" max="2" width="133.21875" style="43" customWidth="1"/>
    <col min="3" max="14" width="22.33203125" style="43" customWidth="1"/>
    <col min="15" max="16384" width="9.21875" style="43"/>
  </cols>
  <sheetData>
    <row r="1" spans="1:2" s="46" customFormat="1" ht="18" x14ac:dyDescent="0.35">
      <c r="A1" s="44" t="s">
        <v>81</v>
      </c>
      <c r="B1" s="45"/>
    </row>
    <row r="2" spans="1:2" ht="15.6" x14ac:dyDescent="0.3">
      <c r="A2" s="50" t="str">
        <f>"Cycle:  Fall "&amp;Year&amp;"/Spring "&amp;Year+1&amp;" Exams"</f>
        <v>Cycle:  Fall 2022/Spring 2023 Exams</v>
      </c>
    </row>
    <row r="3" spans="1:2" x14ac:dyDescent="0.3">
      <c r="A3" s="47"/>
    </row>
    <row r="4" spans="1:2" ht="15.6" x14ac:dyDescent="0.3">
      <c r="A4" s="51" t="s">
        <v>82</v>
      </c>
      <c r="B4" s="52"/>
    </row>
    <row r="5" spans="1:2" ht="28.8" x14ac:dyDescent="0.3">
      <c r="A5" s="53"/>
      <c r="B5" s="54" t="s">
        <v>83</v>
      </c>
    </row>
    <row r="6" spans="1:2" x14ac:dyDescent="0.3">
      <c r="A6" s="53"/>
      <c r="B6" s="54"/>
    </row>
    <row r="7" spans="1:2" x14ac:dyDescent="0.3">
      <c r="A7" s="53"/>
      <c r="B7" s="55" t="s">
        <v>26</v>
      </c>
    </row>
    <row r="8" spans="1:2" x14ac:dyDescent="0.3">
      <c r="A8" s="53"/>
      <c r="B8" s="57" t="s">
        <v>52</v>
      </c>
    </row>
    <row r="9" spans="1:2" x14ac:dyDescent="0.3">
      <c r="A9" s="53"/>
      <c r="B9" s="56" t="s">
        <v>84</v>
      </c>
    </row>
    <row r="10" spans="1:2" x14ac:dyDescent="0.3">
      <c r="A10" s="53"/>
      <c r="B10" s="60" t="s">
        <v>85</v>
      </c>
    </row>
    <row r="11" spans="1:2" x14ac:dyDescent="0.3">
      <c r="A11" s="53"/>
      <c r="B11" s="60" t="s">
        <v>86</v>
      </c>
    </row>
    <row r="12" spans="1:2" x14ac:dyDescent="0.3">
      <c r="A12" s="53"/>
      <c r="B12" s="60" t="s">
        <v>87</v>
      </c>
    </row>
    <row r="13" spans="1:2" x14ac:dyDescent="0.3">
      <c r="A13" s="53"/>
      <c r="B13" s="60" t="s">
        <v>88</v>
      </c>
    </row>
    <row r="14" spans="1:2" x14ac:dyDescent="0.3">
      <c r="A14" s="53"/>
      <c r="B14" s="60" t="s">
        <v>89</v>
      </c>
    </row>
    <row r="15" spans="1:2" x14ac:dyDescent="0.3">
      <c r="A15" s="53"/>
      <c r="B15" s="60" t="s">
        <v>90</v>
      </c>
    </row>
    <row r="16" spans="1:2" ht="6" customHeight="1" x14ac:dyDescent="0.3">
      <c r="A16" s="53"/>
      <c r="B16" s="54"/>
    </row>
    <row r="17" spans="1:2" x14ac:dyDescent="0.3">
      <c r="A17" s="53"/>
      <c r="B17" s="57" t="s">
        <v>91</v>
      </c>
    </row>
    <row r="18" spans="1:2" x14ac:dyDescent="0.3">
      <c r="A18" s="53"/>
      <c r="B18" s="60" t="s">
        <v>92</v>
      </c>
    </row>
    <row r="19" spans="1:2" ht="6" customHeight="1" x14ac:dyDescent="0.3">
      <c r="A19" s="53"/>
      <c r="B19" s="70"/>
    </row>
    <row r="20" spans="1:2" x14ac:dyDescent="0.3">
      <c r="A20" s="53"/>
      <c r="B20" s="70" t="s">
        <v>93</v>
      </c>
    </row>
    <row r="21" spans="1:2" x14ac:dyDescent="0.3">
      <c r="A21" s="53"/>
      <c r="B21" s="60" t="s">
        <v>94</v>
      </c>
    </row>
    <row r="22" spans="1:2" ht="6" customHeight="1" x14ac:dyDescent="0.3">
      <c r="A22" s="53"/>
      <c r="B22" s="70"/>
    </row>
    <row r="23" spans="1:2" x14ac:dyDescent="0.3">
      <c r="A23" s="53"/>
      <c r="B23" s="70" t="s">
        <v>95</v>
      </c>
    </row>
    <row r="24" spans="1:2" x14ac:dyDescent="0.3">
      <c r="A24" s="53"/>
      <c r="B24" s="60" t="s">
        <v>96</v>
      </c>
    </row>
    <row r="25" spans="1:2" ht="6.45" customHeight="1" x14ac:dyDescent="0.3">
      <c r="A25" s="58"/>
      <c r="B25" s="71"/>
    </row>
    <row r="26" spans="1:2" x14ac:dyDescent="0.3">
      <c r="B26" s="49"/>
    </row>
    <row r="27" spans="1:2" x14ac:dyDescent="0.3">
      <c r="B27" s="49"/>
    </row>
    <row r="28" spans="1:2" ht="15.6" x14ac:dyDescent="0.3">
      <c r="A28" s="51" t="s">
        <v>97</v>
      </c>
      <c r="B28" s="59"/>
    </row>
    <row r="29" spans="1:2" x14ac:dyDescent="0.3">
      <c r="A29" s="53"/>
      <c r="B29" s="54" t="s">
        <v>98</v>
      </c>
    </row>
    <row r="30" spans="1:2" x14ac:dyDescent="0.3">
      <c r="A30" s="53"/>
      <c r="B30" s="54"/>
    </row>
    <row r="31" spans="1:2" x14ac:dyDescent="0.3">
      <c r="A31" s="53"/>
      <c r="B31" s="55" t="s">
        <v>26</v>
      </c>
    </row>
    <row r="32" spans="1:2" x14ac:dyDescent="0.3">
      <c r="A32" s="53"/>
      <c r="B32" s="57" t="s">
        <v>52</v>
      </c>
    </row>
    <row r="33" spans="1:2" x14ac:dyDescent="0.3">
      <c r="A33" s="53"/>
      <c r="B33" s="60" t="s">
        <v>99</v>
      </c>
    </row>
    <row r="34" spans="1:2" x14ac:dyDescent="0.3">
      <c r="A34" s="53"/>
      <c r="B34" s="60" t="s">
        <v>100</v>
      </c>
    </row>
    <row r="35" spans="1:2" x14ac:dyDescent="0.3">
      <c r="A35" s="53"/>
      <c r="B35" s="60" t="s">
        <v>101</v>
      </c>
    </row>
    <row r="36" spans="1:2" x14ac:dyDescent="0.3">
      <c r="A36" s="53"/>
      <c r="B36" s="60" t="s">
        <v>102</v>
      </c>
    </row>
    <row r="37" spans="1:2" x14ac:dyDescent="0.3">
      <c r="A37" s="53"/>
      <c r="B37" s="60" t="s">
        <v>103</v>
      </c>
    </row>
    <row r="38" spans="1:2" x14ac:dyDescent="0.3">
      <c r="A38" s="53"/>
      <c r="B38" s="60" t="s">
        <v>104</v>
      </c>
    </row>
    <row r="39" spans="1:2" x14ac:dyDescent="0.3">
      <c r="A39" s="53"/>
      <c r="B39" s="60" t="s">
        <v>105</v>
      </c>
    </row>
    <row r="40" spans="1:2" x14ac:dyDescent="0.3">
      <c r="A40" s="53"/>
      <c r="B40" s="60" t="s">
        <v>106</v>
      </c>
    </row>
    <row r="41" spans="1:2" x14ac:dyDescent="0.3">
      <c r="A41" s="53"/>
      <c r="B41" s="60" t="s">
        <v>107</v>
      </c>
    </row>
    <row r="42" spans="1:2" x14ac:dyDescent="0.3">
      <c r="A42" s="53"/>
      <c r="B42" s="60" t="s">
        <v>108</v>
      </c>
    </row>
    <row r="43" spans="1:2" x14ac:dyDescent="0.3">
      <c r="A43" s="53"/>
      <c r="B43" s="60" t="s">
        <v>109</v>
      </c>
    </row>
    <row r="44" spans="1:2" x14ac:dyDescent="0.3">
      <c r="A44" s="53"/>
      <c r="B44" s="60" t="s">
        <v>110</v>
      </c>
    </row>
    <row r="45" spans="1:2" ht="6.45" customHeight="1" x14ac:dyDescent="0.3">
      <c r="A45" s="58"/>
      <c r="B45" s="71"/>
    </row>
    <row r="46" spans="1:2" x14ac:dyDescent="0.3">
      <c r="B46" s="49"/>
    </row>
    <row r="47" spans="1:2" x14ac:dyDescent="0.3">
      <c r="B47" s="49"/>
    </row>
    <row r="48" spans="1:2" ht="15.6" x14ac:dyDescent="0.3">
      <c r="A48" s="51" t="s">
        <v>111</v>
      </c>
      <c r="B48" s="59"/>
    </row>
    <row r="49" spans="1:2" ht="28.8" x14ac:dyDescent="0.3">
      <c r="A49" s="53"/>
      <c r="B49" s="54" t="s">
        <v>112</v>
      </c>
    </row>
    <row r="50" spans="1:2" x14ac:dyDescent="0.3">
      <c r="A50" s="53"/>
      <c r="B50" s="54"/>
    </row>
    <row r="51" spans="1:2" x14ac:dyDescent="0.3">
      <c r="A51" s="53"/>
      <c r="B51" s="55" t="s">
        <v>26</v>
      </c>
    </row>
    <row r="52" spans="1:2" x14ac:dyDescent="0.3">
      <c r="A52" s="53"/>
      <c r="B52" s="57" t="s">
        <v>52</v>
      </c>
    </row>
    <row r="53" spans="1:2" x14ac:dyDescent="0.3">
      <c r="A53" s="53"/>
      <c r="B53" s="72" t="s">
        <v>113</v>
      </c>
    </row>
    <row r="54" spans="1:2" x14ac:dyDescent="0.3">
      <c r="A54" s="53"/>
      <c r="B54" s="60" t="s">
        <v>114</v>
      </c>
    </row>
    <row r="55" spans="1:2" x14ac:dyDescent="0.3">
      <c r="A55" s="53"/>
      <c r="B55" s="60" t="s">
        <v>115</v>
      </c>
    </row>
    <row r="56" spans="1:2" x14ac:dyDescent="0.3">
      <c r="A56" s="53"/>
      <c r="B56" s="73" t="s">
        <v>116</v>
      </c>
    </row>
    <row r="57" spans="1:2" x14ac:dyDescent="0.3">
      <c r="A57" s="53"/>
      <c r="B57" s="73" t="s">
        <v>117</v>
      </c>
    </row>
    <row r="58" spans="1:2" ht="27.6" x14ac:dyDescent="0.3">
      <c r="A58" s="53"/>
      <c r="B58" s="60" t="s">
        <v>118</v>
      </c>
    </row>
    <row r="59" spans="1:2" x14ac:dyDescent="0.3">
      <c r="A59" s="53"/>
      <c r="B59" s="60" t="s">
        <v>119</v>
      </c>
    </row>
    <row r="60" spans="1:2" ht="27.6" x14ac:dyDescent="0.3">
      <c r="A60" s="53"/>
      <c r="B60" s="60" t="s">
        <v>120</v>
      </c>
    </row>
    <row r="61" spans="1:2" ht="27.6" x14ac:dyDescent="0.3">
      <c r="A61" s="53"/>
      <c r="B61" s="60" t="s">
        <v>121</v>
      </c>
    </row>
    <row r="62" spans="1:2" x14ac:dyDescent="0.3">
      <c r="A62" s="53"/>
      <c r="B62" s="60" t="s">
        <v>122</v>
      </c>
    </row>
    <row r="63" spans="1:2" ht="6" customHeight="1" x14ac:dyDescent="0.3">
      <c r="A63" s="53"/>
      <c r="B63" s="72"/>
    </row>
    <row r="64" spans="1:2" x14ac:dyDescent="0.3">
      <c r="A64" s="53"/>
      <c r="B64" s="72" t="s">
        <v>123</v>
      </c>
    </row>
    <row r="65" spans="1:2" x14ac:dyDescent="0.3">
      <c r="A65" s="53"/>
      <c r="B65" s="60" t="s">
        <v>124</v>
      </c>
    </row>
    <row r="66" spans="1:2" x14ac:dyDescent="0.3">
      <c r="A66" s="53"/>
      <c r="B66" s="60" t="s">
        <v>125</v>
      </c>
    </row>
    <row r="67" spans="1:2" x14ac:dyDescent="0.3">
      <c r="A67" s="53"/>
      <c r="B67" s="60" t="s">
        <v>126</v>
      </c>
    </row>
    <row r="68" spans="1:2" x14ac:dyDescent="0.3">
      <c r="A68" s="53"/>
      <c r="B68" s="60" t="s">
        <v>127</v>
      </c>
    </row>
    <row r="69" spans="1:2" ht="6" customHeight="1" x14ac:dyDescent="0.3">
      <c r="A69" s="58"/>
      <c r="B69" s="74"/>
    </row>
    <row r="70" spans="1:2" x14ac:dyDescent="0.3">
      <c r="B70" s="49"/>
    </row>
    <row r="71" spans="1:2" x14ac:dyDescent="0.3">
      <c r="B71" s="49"/>
    </row>
    <row r="72" spans="1:2" ht="15.6" x14ac:dyDescent="0.3">
      <c r="A72" s="51" t="s">
        <v>128</v>
      </c>
      <c r="B72" s="59"/>
    </row>
    <row r="73" spans="1:2" x14ac:dyDescent="0.3">
      <c r="A73" s="53"/>
      <c r="B73" s="54" t="s">
        <v>129</v>
      </c>
    </row>
    <row r="74" spans="1:2" x14ac:dyDescent="0.3">
      <c r="A74" s="53"/>
      <c r="B74" s="54"/>
    </row>
    <row r="75" spans="1:2" x14ac:dyDescent="0.3">
      <c r="A75" s="53"/>
      <c r="B75" s="55" t="s">
        <v>26</v>
      </c>
    </row>
    <row r="76" spans="1:2" x14ac:dyDescent="0.3">
      <c r="A76" s="53"/>
      <c r="B76" s="57" t="s">
        <v>52</v>
      </c>
    </row>
    <row r="77" spans="1:2" x14ac:dyDescent="0.3">
      <c r="A77" s="53"/>
      <c r="B77" s="72" t="s">
        <v>130</v>
      </c>
    </row>
    <row r="78" spans="1:2" x14ac:dyDescent="0.3">
      <c r="A78" s="53"/>
      <c r="B78" s="60" t="s">
        <v>131</v>
      </c>
    </row>
    <row r="79" spans="1:2" x14ac:dyDescent="0.3">
      <c r="A79" s="53"/>
      <c r="B79" s="60" t="s">
        <v>132</v>
      </c>
    </row>
    <row r="80" spans="1:2" x14ac:dyDescent="0.3">
      <c r="A80" s="53"/>
      <c r="B80" s="60" t="s">
        <v>133</v>
      </c>
    </row>
    <row r="81" spans="1:2" ht="6" customHeight="1" x14ac:dyDescent="0.3">
      <c r="A81" s="53"/>
      <c r="B81" s="72"/>
    </row>
    <row r="82" spans="1:2" x14ac:dyDescent="0.3">
      <c r="A82" s="53"/>
      <c r="B82" s="72" t="s">
        <v>134</v>
      </c>
    </row>
    <row r="83" spans="1:2" x14ac:dyDescent="0.3">
      <c r="A83" s="53"/>
      <c r="B83" s="60" t="s">
        <v>135</v>
      </c>
    </row>
    <row r="84" spans="1:2" x14ac:dyDescent="0.3">
      <c r="A84" s="53"/>
      <c r="B84" s="60" t="s">
        <v>136</v>
      </c>
    </row>
    <row r="85" spans="1:2" x14ac:dyDescent="0.3">
      <c r="A85" s="53"/>
      <c r="B85" s="75" t="s">
        <v>137</v>
      </c>
    </row>
    <row r="86" spans="1:2" ht="6" customHeight="1" x14ac:dyDescent="0.3">
      <c r="A86" s="58"/>
      <c r="B86" s="74"/>
    </row>
  </sheetData>
  <pageMargins left="0.7" right="0.7" top="0.75" bottom="0.75" header="0.3" footer="0.3"/>
  <pageSetup scale="84" orientation="portrait" r:id="rId1"/>
  <headerFooter>
    <oddFooter>&amp;C&amp;1#&amp;"Calibri"&amp;10&amp;K000000CONFIDENTIAL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5296E4C10D2248A1CC913EF1BB2082" ma:contentTypeVersion="13" ma:contentTypeDescription="Create a new document." ma:contentTypeScope="" ma:versionID="ace4d2efc5a200c9b038cd951eb9921f">
  <xsd:schema xmlns:xsd="http://www.w3.org/2001/XMLSchema" xmlns:xs="http://www.w3.org/2001/XMLSchema" xmlns:p="http://schemas.microsoft.com/office/2006/metadata/properties" xmlns:ns3="be84907d-e188-4da1-84e7-d0ad67a7a702" xmlns:ns4="d660b397-b6e2-4afb-9566-799993fe369d" targetNamespace="http://schemas.microsoft.com/office/2006/metadata/properties" ma:root="true" ma:fieldsID="896753c9e4a1f78ce9fa51571f5d43c0" ns3:_="" ns4:_="">
    <xsd:import namespace="be84907d-e188-4da1-84e7-d0ad67a7a702"/>
    <xsd:import namespace="d660b397-b6e2-4afb-9566-799993fe369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4907d-e188-4da1-84e7-d0ad67a7a7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60b397-b6e2-4afb-9566-799993fe369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C3BF6-FDB7-49BC-9CD8-D9ADBCA5F373}">
  <ds:schemaRefs>
    <ds:schemaRef ds:uri="http://purl.org/dc/terms/"/>
    <ds:schemaRef ds:uri="http://schemas.openxmlformats.org/package/2006/metadata/core-properties"/>
    <ds:schemaRef ds:uri="d660b397-b6e2-4afb-9566-799993fe369d"/>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be84907d-e188-4da1-84e7-d0ad67a7a702"/>
    <ds:schemaRef ds:uri="http://www.w3.org/XML/1998/namespace"/>
  </ds:schemaRefs>
</ds:datastoreItem>
</file>

<file path=customXml/itemProps2.xml><?xml version="1.0" encoding="utf-8"?>
<ds:datastoreItem xmlns:ds="http://schemas.openxmlformats.org/officeDocument/2006/customXml" ds:itemID="{1350ECEE-8C9D-48CA-A4FE-7504A939C5B2}">
  <ds:schemaRefs>
    <ds:schemaRef ds:uri="http://schemas.microsoft.com/sharepoint/v3/contenttype/forms"/>
  </ds:schemaRefs>
</ds:datastoreItem>
</file>

<file path=customXml/itemProps3.xml><?xml version="1.0" encoding="utf-8"?>
<ds:datastoreItem xmlns:ds="http://schemas.openxmlformats.org/officeDocument/2006/customXml" ds:itemID="{99649E1D-189E-46D5-94C4-9D33BD4F6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84907d-e188-4da1-84e7-d0ad67a7a702"/>
    <ds:schemaRef ds:uri="d660b397-b6e2-4afb-9566-799993fe3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Q4-Calc</vt:lpstr>
      <vt:lpstr>syllabus list</vt:lpstr>
      <vt:lpstr>LO</vt:lpstr>
      <vt:lpstr>CognitiveLevels</vt:lpstr>
      <vt:lpstr>LOutcomeList</vt:lpstr>
      <vt:lpstr>SyllabusListing</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Na</dc:creator>
  <cp:lastModifiedBy>A Zionce</cp:lastModifiedBy>
  <dcterms:created xsi:type="dcterms:W3CDTF">2019-01-15T00:59:31Z</dcterms:created>
  <dcterms:modified xsi:type="dcterms:W3CDTF">2023-02-23T15:41:11Z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0x010100C75296E4C10D2248A1CC913EF1BB2082</vt:lpwstr>
  </property>
  <property fmtid="{D5CDD505-2E9C-101B-9397-08002B2CF9AE}" pid="3" name="MSIP_Label_3c9aa860-6a65-4942-a19a-0478291725e1_Enabled">
    <vt:lpwstr>true</vt:lpwstr>
  </property>
  <property fmtid="{D5CDD505-2E9C-101B-9397-08002B2CF9AE}" pid="4" name="MSIP_Label_3c9aa860-6a65-4942-a19a-0478291725e1_SetDate">
    <vt:lpwstr>2022-05-14T18:27:32Z</vt:lpwstr>
  </property>
  <property fmtid="{D5CDD505-2E9C-101B-9397-08002B2CF9AE}" pid="5" name="MSIP_Label_3c9aa860-6a65-4942-a19a-0478291725e1_Method">
    <vt:lpwstr>Privileged</vt:lpwstr>
  </property>
  <property fmtid="{D5CDD505-2E9C-101B-9397-08002B2CF9AE}" pid="6" name="MSIP_Label_3c9aa860-6a65-4942-a19a-0478291725e1_Name">
    <vt:lpwstr>CONFIDENTIAL</vt:lpwstr>
  </property>
  <property fmtid="{D5CDD505-2E9C-101B-9397-08002B2CF9AE}" pid="7" name="MSIP_Label_3c9aa860-6a65-4942-a19a-0478291725e1_SiteId">
    <vt:lpwstr>5d3e2773-e07f-4432-a630-1a0f68a28a05</vt:lpwstr>
  </property>
  <property fmtid="{D5CDD505-2E9C-101B-9397-08002B2CF9AE}" pid="8" name="MSIP_Label_3c9aa860-6a65-4942-a19a-0478291725e1_ActionId">
    <vt:lpwstr>6d735f99-8d0f-4583-bda0-36da3f44d198</vt:lpwstr>
  </property>
  <property fmtid="{D5CDD505-2E9C-101B-9397-08002B2CF9AE}" pid="9" name="MSIP_Label_3c9aa860-6a65-4942-a19a-0478291725e1_ContentBits">
    <vt:lpwstr>2</vt:lpwstr>
  </property>
</Properties>
</file>